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7485" windowWidth="20730" windowHeight="7680" activeTab="1"/>
  </bookViews>
  <sheets>
    <sheet name="Nino34_long" sheetId="1" r:id="rId1"/>
    <sheet name="Nino34_detrend" sheetId="2" r:id="rId2"/>
    <sheet name="JMP_analysis" sheetId="3" r:id="rId3"/>
  </sheets>
  <calcPr calcId="145621"/>
</workbook>
</file>

<file path=xl/calcChain.xml><?xml version="1.0" encoding="utf-8"?>
<calcChain xmlns="http://schemas.openxmlformats.org/spreadsheetml/2006/main">
  <c r="AO6" i="2" l="1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9" i="2"/>
  <c r="AQ72" i="2" s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 l="1"/>
  <c r="AR72" i="2"/>
  <c r="AP7" i="2"/>
  <c r="AO7" i="2"/>
  <c r="AP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3" i="2" s="1"/>
  <c r="G2" i="2"/>
  <c r="H2" i="2" s="1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AP8" i="2" l="1"/>
  <c r="H4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H505" i="2" s="1"/>
  <c r="H506" i="2" s="1"/>
  <c r="H507" i="2" s="1"/>
  <c r="H508" i="2" s="1"/>
  <c r="H509" i="2" s="1"/>
  <c r="H510" i="2" s="1"/>
  <c r="H511" i="2" s="1"/>
  <c r="H512" i="2" s="1"/>
  <c r="H513" i="2" s="1"/>
  <c r="H514" i="2" s="1"/>
  <c r="H515" i="2" s="1"/>
  <c r="H516" i="2" s="1"/>
  <c r="H517" i="2" s="1"/>
  <c r="H518" i="2" s="1"/>
  <c r="H519" i="2" s="1"/>
  <c r="H520" i="2" s="1"/>
  <c r="H521" i="2" s="1"/>
  <c r="H522" i="2" s="1"/>
  <c r="H523" i="2" s="1"/>
  <c r="H524" i="2" s="1"/>
  <c r="H525" i="2" s="1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I2" i="2"/>
  <c r="I3" i="2" l="1"/>
  <c r="I4" i="2"/>
  <c r="I6" i="2"/>
  <c r="I7" i="2"/>
  <c r="I5" i="2"/>
  <c r="I8" i="2" l="1"/>
  <c r="I9" i="2" l="1"/>
  <c r="I10" i="2" l="1"/>
  <c r="I11" i="2" l="1"/>
  <c r="I12" i="2" l="1"/>
  <c r="I13" i="2" l="1"/>
  <c r="I14" i="2" l="1"/>
  <c r="I15" i="2" l="1"/>
  <c r="I16" i="2" l="1"/>
  <c r="I17" i="2" l="1"/>
  <c r="I18" i="2" l="1"/>
  <c r="I19" i="2" l="1"/>
  <c r="I20" i="2" l="1"/>
  <c r="I21" i="2" l="1"/>
  <c r="I22" i="2" l="1"/>
  <c r="I23" i="2" l="1"/>
  <c r="I24" i="2" l="1"/>
  <c r="I25" i="2" l="1"/>
  <c r="I26" i="2" l="1"/>
  <c r="I27" i="2" l="1"/>
  <c r="I28" i="2" l="1"/>
  <c r="I29" i="2" l="1"/>
  <c r="I30" i="2" l="1"/>
  <c r="I31" i="2" l="1"/>
  <c r="I32" i="2" l="1"/>
  <c r="I33" i="2" l="1"/>
  <c r="I34" i="2" l="1"/>
  <c r="I35" i="2" l="1"/>
  <c r="I36" i="2" l="1"/>
  <c r="I37" i="2" l="1"/>
  <c r="I38" i="2" l="1"/>
  <c r="I39" i="2" l="1"/>
  <c r="I40" i="2" l="1"/>
  <c r="I41" i="2" l="1"/>
  <c r="I42" i="2" l="1"/>
  <c r="I43" i="2" l="1"/>
  <c r="I44" i="2" l="1"/>
  <c r="I45" i="2" l="1"/>
  <c r="I46" i="2" l="1"/>
  <c r="I47" i="2" l="1"/>
  <c r="I48" i="2" l="1"/>
  <c r="I49" i="2" l="1"/>
  <c r="I50" i="2" l="1"/>
  <c r="I51" i="2" l="1"/>
  <c r="I52" i="2" l="1"/>
  <c r="I53" i="2" l="1"/>
  <c r="I54" i="2" l="1"/>
  <c r="I55" i="2" l="1"/>
  <c r="I56" i="2" l="1"/>
  <c r="I57" i="2" l="1"/>
  <c r="I58" i="2" l="1"/>
  <c r="I59" i="2" l="1"/>
  <c r="I60" i="2" l="1"/>
  <c r="I61" i="2" l="1"/>
  <c r="I62" i="2" l="1"/>
  <c r="I63" i="2" l="1"/>
  <c r="I64" i="2" l="1"/>
  <c r="I65" i="2" l="1"/>
  <c r="I66" i="2" l="1"/>
  <c r="I67" i="2" l="1"/>
  <c r="I68" i="2" l="1"/>
  <c r="I69" i="2" l="1"/>
  <c r="I70" i="2" l="1"/>
  <c r="I71" i="2" l="1"/>
  <c r="I72" i="2" l="1"/>
  <c r="I73" i="2" l="1"/>
  <c r="I74" i="2" l="1"/>
  <c r="I75" i="2" l="1"/>
  <c r="I76" i="2" l="1"/>
  <c r="I77" i="2" l="1"/>
  <c r="I78" i="2" l="1"/>
  <c r="I79" i="2" l="1"/>
  <c r="I80" i="2" l="1"/>
  <c r="I81" i="2" l="1"/>
  <c r="I82" i="2" l="1"/>
  <c r="I83" i="2" l="1"/>
  <c r="I84" i="2" l="1"/>
  <c r="I85" i="2" l="1"/>
  <c r="I86" i="2" l="1"/>
  <c r="I87" i="2" l="1"/>
  <c r="I88" i="2" l="1"/>
  <c r="I89" i="2" l="1"/>
  <c r="I90" i="2" l="1"/>
  <c r="I91" i="2" l="1"/>
  <c r="I92" i="2" l="1"/>
  <c r="I93" i="2" l="1"/>
  <c r="I94" i="2" l="1"/>
  <c r="I95" i="2" l="1"/>
  <c r="I96" i="2" l="1"/>
  <c r="I97" i="2" l="1"/>
  <c r="I98" i="2" l="1"/>
  <c r="I99" i="2" l="1"/>
  <c r="I100" i="2" l="1"/>
  <c r="I101" i="2" l="1"/>
  <c r="I102" i="2" l="1"/>
  <c r="I103" i="2" l="1"/>
  <c r="I104" i="2" l="1"/>
  <c r="I105" i="2" l="1"/>
  <c r="I106" i="2" l="1"/>
  <c r="I107" i="2" l="1"/>
  <c r="I108" i="2" l="1"/>
  <c r="I109" i="2" l="1"/>
  <c r="I110" i="2" l="1"/>
  <c r="I111" i="2" l="1"/>
  <c r="I112" i="2" l="1"/>
  <c r="I113" i="2" l="1"/>
  <c r="I114" i="2" l="1"/>
  <c r="I115" i="2" l="1"/>
  <c r="I116" i="2" l="1"/>
  <c r="I117" i="2" l="1"/>
  <c r="I118" i="2" l="1"/>
  <c r="I119" i="2" l="1"/>
  <c r="I120" i="2" l="1"/>
  <c r="I121" i="2" l="1"/>
  <c r="I122" i="2" l="1"/>
  <c r="I123" i="2" l="1"/>
  <c r="I124" i="2" l="1"/>
  <c r="I125" i="2" l="1"/>
  <c r="I126" i="2" l="1"/>
  <c r="I127" i="2" l="1"/>
  <c r="I128" i="2" l="1"/>
  <c r="I129" i="2" l="1"/>
  <c r="I130" i="2" l="1"/>
  <c r="I131" i="2" l="1"/>
  <c r="I132" i="2" l="1"/>
  <c r="I133" i="2" l="1"/>
  <c r="I134" i="2" l="1"/>
  <c r="I135" i="2" l="1"/>
  <c r="I136" i="2" l="1"/>
  <c r="I137" i="2" l="1"/>
  <c r="I138" i="2" l="1"/>
  <c r="I139" i="2" l="1"/>
  <c r="I140" i="2" l="1"/>
  <c r="I141" i="2" l="1"/>
  <c r="I142" i="2" l="1"/>
  <c r="I143" i="2" l="1"/>
  <c r="I144" i="2" l="1"/>
  <c r="I145" i="2" l="1"/>
  <c r="I146" i="2" l="1"/>
  <c r="I147" i="2" l="1"/>
  <c r="I148" i="2" l="1"/>
  <c r="I149" i="2" l="1"/>
  <c r="I150" i="2" l="1"/>
  <c r="I151" i="2" l="1"/>
  <c r="I152" i="2" l="1"/>
  <c r="I153" i="2" l="1"/>
  <c r="I154" i="2" l="1"/>
  <c r="I155" i="2" l="1"/>
  <c r="I156" i="2" l="1"/>
  <c r="I157" i="2" l="1"/>
  <c r="I158" i="2" l="1"/>
  <c r="I159" i="2" l="1"/>
  <c r="I160" i="2" l="1"/>
  <c r="I161" i="2" l="1"/>
  <c r="I162" i="2" l="1"/>
  <c r="I163" i="2" l="1"/>
  <c r="I164" i="2" l="1"/>
  <c r="I165" i="2" l="1"/>
  <c r="I166" i="2" l="1"/>
  <c r="I167" i="2" l="1"/>
  <c r="I168" i="2" l="1"/>
  <c r="I169" i="2" l="1"/>
  <c r="I170" i="2" l="1"/>
  <c r="I171" i="2" l="1"/>
  <c r="I172" i="2" l="1"/>
  <c r="I173" i="2" l="1"/>
  <c r="I174" i="2" l="1"/>
  <c r="I175" i="2" l="1"/>
  <c r="I176" i="2" l="1"/>
  <c r="I177" i="2" l="1"/>
  <c r="I178" i="2" l="1"/>
  <c r="I179" i="2" l="1"/>
  <c r="I180" i="2" l="1"/>
  <c r="I181" i="2" l="1"/>
  <c r="I182" i="2" l="1"/>
  <c r="I183" i="2" l="1"/>
  <c r="I184" i="2" l="1"/>
  <c r="I185" i="2" l="1"/>
  <c r="I186" i="2" l="1"/>
  <c r="I187" i="2" l="1"/>
  <c r="I188" i="2" l="1"/>
  <c r="I189" i="2" l="1"/>
  <c r="I190" i="2" l="1"/>
  <c r="I191" i="2" l="1"/>
  <c r="I192" i="2" l="1"/>
  <c r="I193" i="2" l="1"/>
  <c r="I194" i="2" l="1"/>
  <c r="I195" i="2" l="1"/>
  <c r="I196" i="2" l="1"/>
  <c r="I197" i="2" l="1"/>
  <c r="I198" i="2" l="1"/>
  <c r="I199" i="2" l="1"/>
  <c r="I200" i="2" l="1"/>
  <c r="I201" i="2" l="1"/>
  <c r="I202" i="2" l="1"/>
  <c r="I203" i="2" l="1"/>
  <c r="I204" i="2" l="1"/>
  <c r="I205" i="2" l="1"/>
  <c r="I206" i="2" l="1"/>
  <c r="I207" i="2" l="1"/>
  <c r="I208" i="2" l="1"/>
  <c r="I209" i="2" l="1"/>
  <c r="I210" i="2" l="1"/>
  <c r="I211" i="2" l="1"/>
  <c r="I212" i="2" l="1"/>
  <c r="I213" i="2" l="1"/>
  <c r="I214" i="2" l="1"/>
  <c r="I215" i="2" l="1"/>
  <c r="I216" i="2" l="1"/>
  <c r="I217" i="2" l="1"/>
  <c r="I218" i="2" l="1"/>
  <c r="I219" i="2" l="1"/>
  <c r="I220" i="2" l="1"/>
  <c r="I221" i="2" l="1"/>
  <c r="I222" i="2" l="1"/>
  <c r="I223" i="2" l="1"/>
  <c r="I224" i="2" l="1"/>
  <c r="I225" i="2" l="1"/>
  <c r="I226" i="2" l="1"/>
  <c r="I227" i="2" l="1"/>
  <c r="I228" i="2" l="1"/>
  <c r="I229" i="2" l="1"/>
  <c r="I230" i="2" l="1"/>
  <c r="I231" i="2" l="1"/>
  <c r="I232" i="2" l="1"/>
  <c r="I233" i="2" l="1"/>
  <c r="I234" i="2" l="1"/>
  <c r="I235" i="2" l="1"/>
  <c r="I236" i="2" l="1"/>
  <c r="I237" i="2" l="1"/>
  <c r="I238" i="2" l="1"/>
  <c r="I239" i="2" l="1"/>
  <c r="I240" i="2" l="1"/>
  <c r="I241" i="2" l="1"/>
  <c r="I242" i="2" l="1"/>
  <c r="I243" i="2" l="1"/>
  <c r="I244" i="2" l="1"/>
  <c r="I245" i="2" l="1"/>
  <c r="I246" i="2" l="1"/>
  <c r="I247" i="2" l="1"/>
  <c r="I248" i="2" l="1"/>
  <c r="I249" i="2" l="1"/>
  <c r="I250" i="2" l="1"/>
  <c r="I251" i="2" l="1"/>
  <c r="I252" i="2" l="1"/>
  <c r="I253" i="2" l="1"/>
  <c r="I254" i="2" l="1"/>
  <c r="I255" i="2" l="1"/>
  <c r="I256" i="2" l="1"/>
  <c r="I257" i="2" l="1"/>
  <c r="I258" i="2" l="1"/>
  <c r="I259" i="2" l="1"/>
  <c r="I260" i="2" l="1"/>
  <c r="I261" i="2" l="1"/>
  <c r="I262" i="2" l="1"/>
  <c r="I263" i="2" l="1"/>
  <c r="I264" i="2" l="1"/>
  <c r="I265" i="2" l="1"/>
  <c r="I266" i="2" l="1"/>
  <c r="I267" i="2" l="1"/>
  <c r="I268" i="2" l="1"/>
  <c r="I269" i="2" l="1"/>
  <c r="I270" i="2" l="1"/>
  <c r="I271" i="2" l="1"/>
  <c r="I272" i="2" l="1"/>
  <c r="I273" i="2" l="1"/>
  <c r="I274" i="2" l="1"/>
  <c r="I275" i="2" l="1"/>
  <c r="I276" i="2" l="1"/>
  <c r="I277" i="2" l="1"/>
  <c r="I278" i="2" l="1"/>
  <c r="I279" i="2" l="1"/>
  <c r="I280" i="2" l="1"/>
  <c r="I281" i="2" l="1"/>
  <c r="I282" i="2" l="1"/>
  <c r="I283" i="2" l="1"/>
  <c r="I284" i="2" l="1"/>
  <c r="I285" i="2" l="1"/>
  <c r="I286" i="2" l="1"/>
  <c r="I287" i="2" l="1"/>
  <c r="I288" i="2" l="1"/>
  <c r="I289" i="2" l="1"/>
  <c r="I290" i="2" l="1"/>
  <c r="I291" i="2" l="1"/>
  <c r="I292" i="2" l="1"/>
  <c r="I293" i="2" l="1"/>
  <c r="I294" i="2" l="1"/>
  <c r="I295" i="2" l="1"/>
  <c r="I296" i="2" l="1"/>
  <c r="I297" i="2" l="1"/>
  <c r="I298" i="2" l="1"/>
  <c r="I299" i="2" l="1"/>
  <c r="I300" i="2" l="1"/>
  <c r="I301" i="2" l="1"/>
  <c r="I302" i="2" l="1"/>
  <c r="I303" i="2" l="1"/>
  <c r="I304" i="2" l="1"/>
  <c r="I305" i="2" l="1"/>
  <c r="I306" i="2" l="1"/>
  <c r="I307" i="2" l="1"/>
  <c r="I308" i="2" l="1"/>
  <c r="I309" i="2" l="1"/>
  <c r="I310" i="2" l="1"/>
  <c r="I311" i="2" l="1"/>
  <c r="I312" i="2" l="1"/>
  <c r="I313" i="2" l="1"/>
  <c r="I314" i="2" l="1"/>
  <c r="I315" i="2" l="1"/>
  <c r="I316" i="2" l="1"/>
  <c r="I317" i="2" l="1"/>
  <c r="I318" i="2" l="1"/>
  <c r="I319" i="2" l="1"/>
  <c r="I320" i="2" l="1"/>
  <c r="I321" i="2" l="1"/>
  <c r="I322" i="2" l="1"/>
  <c r="I323" i="2" l="1"/>
  <c r="I324" i="2" l="1"/>
  <c r="I325" i="2" l="1"/>
  <c r="I326" i="2" l="1"/>
  <c r="I327" i="2" l="1"/>
  <c r="I328" i="2" l="1"/>
  <c r="I329" i="2" l="1"/>
  <c r="I330" i="2" l="1"/>
  <c r="I331" i="2" l="1"/>
  <c r="I332" i="2" l="1"/>
  <c r="I333" i="2" l="1"/>
  <c r="I334" i="2" l="1"/>
  <c r="I335" i="2" l="1"/>
  <c r="I336" i="2" l="1"/>
  <c r="I337" i="2" l="1"/>
  <c r="I338" i="2" l="1"/>
  <c r="I339" i="2" l="1"/>
  <c r="I340" i="2" l="1"/>
  <c r="I341" i="2" l="1"/>
  <c r="I342" i="2" l="1"/>
  <c r="I343" i="2" l="1"/>
  <c r="I344" i="2" l="1"/>
  <c r="I345" i="2" l="1"/>
  <c r="I346" i="2" l="1"/>
  <c r="I347" i="2" l="1"/>
  <c r="I348" i="2" l="1"/>
  <c r="I349" i="2" l="1"/>
  <c r="I350" i="2" l="1"/>
  <c r="I351" i="2" l="1"/>
  <c r="I352" i="2" l="1"/>
  <c r="I353" i="2" l="1"/>
  <c r="I354" i="2" l="1"/>
  <c r="I355" i="2" l="1"/>
  <c r="I356" i="2" l="1"/>
  <c r="I357" i="2" l="1"/>
  <c r="I358" i="2" l="1"/>
  <c r="I359" i="2" l="1"/>
  <c r="I360" i="2" l="1"/>
  <c r="I361" i="2" l="1"/>
  <c r="I362" i="2" l="1"/>
  <c r="I363" i="2" l="1"/>
  <c r="I364" i="2" l="1"/>
  <c r="I365" i="2" l="1"/>
  <c r="I366" i="2" l="1"/>
  <c r="I367" i="2" l="1"/>
  <c r="I368" i="2" l="1"/>
  <c r="I369" i="2" l="1"/>
  <c r="I370" i="2" l="1"/>
  <c r="I371" i="2" l="1"/>
  <c r="I372" i="2" l="1"/>
  <c r="I373" i="2" l="1"/>
  <c r="I374" i="2" l="1"/>
  <c r="I375" i="2" l="1"/>
  <c r="I376" i="2" l="1"/>
  <c r="I377" i="2" l="1"/>
  <c r="I378" i="2" l="1"/>
  <c r="I379" i="2" l="1"/>
  <c r="I380" i="2" l="1"/>
  <c r="I381" i="2" l="1"/>
  <c r="I382" i="2" l="1"/>
  <c r="I383" i="2" l="1"/>
  <c r="I384" i="2" l="1"/>
  <c r="I385" i="2" l="1"/>
  <c r="I386" i="2" l="1"/>
  <c r="I387" i="2" l="1"/>
  <c r="I388" i="2" l="1"/>
  <c r="I389" i="2" l="1"/>
  <c r="I390" i="2" l="1"/>
  <c r="I391" i="2" l="1"/>
  <c r="I392" i="2" l="1"/>
  <c r="I393" i="2" l="1"/>
  <c r="I394" i="2" l="1"/>
  <c r="I395" i="2" l="1"/>
  <c r="I396" i="2" l="1"/>
  <c r="I397" i="2" l="1"/>
  <c r="I398" i="2" l="1"/>
  <c r="I399" i="2" l="1"/>
  <c r="I400" i="2" l="1"/>
  <c r="I401" i="2" l="1"/>
  <c r="I402" i="2" l="1"/>
  <c r="I403" i="2" l="1"/>
  <c r="I404" i="2" l="1"/>
  <c r="I405" i="2" l="1"/>
  <c r="I406" i="2" l="1"/>
  <c r="I407" i="2" l="1"/>
  <c r="I408" i="2" l="1"/>
  <c r="I409" i="2" l="1"/>
  <c r="I410" i="2" l="1"/>
  <c r="I411" i="2" l="1"/>
  <c r="I412" i="2" l="1"/>
  <c r="I413" i="2" l="1"/>
  <c r="I414" i="2" l="1"/>
  <c r="I415" i="2" l="1"/>
  <c r="I416" i="2" l="1"/>
  <c r="I417" i="2" l="1"/>
  <c r="I418" i="2" l="1"/>
  <c r="I419" i="2" l="1"/>
  <c r="I420" i="2" l="1"/>
  <c r="I421" i="2" l="1"/>
  <c r="I422" i="2" l="1"/>
  <c r="I423" i="2" l="1"/>
  <c r="I424" i="2" l="1"/>
  <c r="I425" i="2" l="1"/>
  <c r="I426" i="2" l="1"/>
  <c r="I427" i="2" l="1"/>
  <c r="I428" i="2" l="1"/>
  <c r="I429" i="2" l="1"/>
  <c r="I430" i="2" l="1"/>
  <c r="I431" i="2" l="1"/>
  <c r="I432" i="2" l="1"/>
  <c r="I433" i="2" l="1"/>
  <c r="I434" i="2" l="1"/>
  <c r="I435" i="2" l="1"/>
  <c r="I436" i="2" l="1"/>
  <c r="I437" i="2" l="1"/>
  <c r="I438" i="2" l="1"/>
  <c r="I439" i="2" l="1"/>
  <c r="I440" i="2" l="1"/>
  <c r="I441" i="2" l="1"/>
  <c r="I442" i="2" l="1"/>
  <c r="I443" i="2" l="1"/>
  <c r="I444" i="2" l="1"/>
  <c r="I445" i="2" l="1"/>
  <c r="I446" i="2" l="1"/>
  <c r="I447" i="2" l="1"/>
  <c r="I448" i="2" l="1"/>
  <c r="I449" i="2" l="1"/>
  <c r="I450" i="2" l="1"/>
  <c r="I451" i="2" l="1"/>
  <c r="I452" i="2" l="1"/>
  <c r="I453" i="2" l="1"/>
  <c r="I454" i="2" l="1"/>
  <c r="I455" i="2" l="1"/>
  <c r="I456" i="2" l="1"/>
  <c r="I457" i="2" l="1"/>
  <c r="I458" i="2" l="1"/>
  <c r="I459" i="2" l="1"/>
  <c r="I460" i="2" l="1"/>
  <c r="I461" i="2" l="1"/>
  <c r="I462" i="2" l="1"/>
  <c r="I463" i="2" l="1"/>
  <c r="I464" i="2" l="1"/>
  <c r="I465" i="2" l="1"/>
  <c r="I466" i="2" l="1"/>
  <c r="I467" i="2" l="1"/>
  <c r="I468" i="2" l="1"/>
  <c r="I469" i="2" l="1"/>
  <c r="I470" i="2" l="1"/>
  <c r="I471" i="2" l="1"/>
  <c r="I472" i="2" l="1"/>
  <c r="I473" i="2" l="1"/>
  <c r="I474" i="2" l="1"/>
  <c r="I475" i="2" l="1"/>
  <c r="I476" i="2" l="1"/>
  <c r="I477" i="2" l="1"/>
  <c r="I478" i="2" l="1"/>
  <c r="I479" i="2" l="1"/>
  <c r="I480" i="2" l="1"/>
  <c r="I481" i="2" l="1"/>
  <c r="I482" i="2" l="1"/>
  <c r="I483" i="2" l="1"/>
  <c r="I484" i="2" l="1"/>
  <c r="I485" i="2" l="1"/>
  <c r="I486" i="2" l="1"/>
  <c r="I487" i="2" l="1"/>
  <c r="I488" i="2" l="1"/>
  <c r="I489" i="2" l="1"/>
  <c r="I490" i="2" l="1"/>
  <c r="I491" i="2" l="1"/>
  <c r="I492" i="2" l="1"/>
  <c r="I493" i="2" l="1"/>
  <c r="I494" i="2" l="1"/>
  <c r="I495" i="2" l="1"/>
  <c r="I496" i="2" l="1"/>
  <c r="I497" i="2" l="1"/>
  <c r="I498" i="2" l="1"/>
  <c r="I499" i="2" l="1"/>
  <c r="I500" i="2" l="1"/>
  <c r="I501" i="2" l="1"/>
  <c r="I502" i="2" l="1"/>
  <c r="I503" i="2" l="1"/>
  <c r="I504" i="2" l="1"/>
  <c r="I505" i="2" l="1"/>
  <c r="I506" i="2" l="1"/>
  <c r="I507" i="2" l="1"/>
  <c r="I508" i="2" l="1"/>
  <c r="I509" i="2" l="1"/>
  <c r="I510" i="2" l="1"/>
  <c r="I511" i="2" l="1"/>
  <c r="I512" i="2" l="1"/>
  <c r="I513" i="2" l="1"/>
  <c r="I514" i="2" l="1"/>
  <c r="I515" i="2" l="1"/>
  <c r="I516" i="2" l="1"/>
  <c r="I517" i="2" l="1"/>
  <c r="I518" i="2" l="1"/>
  <c r="I519" i="2" l="1"/>
  <c r="I520" i="2" l="1"/>
  <c r="I521" i="2" l="1"/>
  <c r="I522" i="2" l="1"/>
  <c r="I523" i="2" l="1"/>
  <c r="I524" i="2" l="1"/>
  <c r="I525" i="2" l="1"/>
  <c r="I526" i="2" l="1"/>
  <c r="I527" i="2" l="1"/>
  <c r="I528" i="2" l="1"/>
  <c r="I529" i="2" l="1"/>
  <c r="I530" i="2" l="1"/>
  <c r="I531" i="2" l="1"/>
  <c r="I532" i="2" l="1"/>
  <c r="I533" i="2" l="1"/>
  <c r="I534" i="2" l="1"/>
  <c r="I535" i="2" l="1"/>
  <c r="I536" i="2" l="1"/>
  <c r="I537" i="2" l="1"/>
  <c r="I538" i="2" l="1"/>
  <c r="I539" i="2" l="1"/>
  <c r="I540" i="2" l="1"/>
  <c r="I541" i="2" l="1"/>
  <c r="I542" i="2" l="1"/>
  <c r="I543" i="2" l="1"/>
  <c r="I544" i="2" l="1"/>
  <c r="I545" i="2" l="1"/>
  <c r="I546" i="2" l="1"/>
  <c r="I547" i="2" l="1"/>
  <c r="I548" i="2" l="1"/>
  <c r="I549" i="2" l="1"/>
  <c r="I550" i="2" l="1"/>
  <c r="I551" i="2" l="1"/>
  <c r="I552" i="2" l="1"/>
  <c r="I553" i="2" l="1"/>
  <c r="I554" i="2" l="1"/>
  <c r="I555" i="2" l="1"/>
  <c r="I556" i="2" l="1"/>
  <c r="I557" i="2" l="1"/>
  <c r="I558" i="2" l="1"/>
  <c r="I559" i="2" l="1"/>
  <c r="I560" i="2" l="1"/>
  <c r="I561" i="2" l="1"/>
  <c r="I562" i="2" l="1"/>
  <c r="I563" i="2" l="1"/>
  <c r="I564" i="2" l="1"/>
  <c r="I565" i="2" l="1"/>
  <c r="I566" i="2" l="1"/>
  <c r="I567" i="2" l="1"/>
  <c r="I568" i="2" l="1"/>
  <c r="I569" i="2" l="1"/>
  <c r="I570" i="2" l="1"/>
  <c r="I571" i="2" l="1"/>
  <c r="I572" i="2" l="1"/>
  <c r="I573" i="2" l="1"/>
  <c r="I574" i="2" l="1"/>
  <c r="I575" i="2" l="1"/>
  <c r="I576" i="2" l="1"/>
  <c r="I577" i="2" l="1"/>
  <c r="I578" i="2" l="1"/>
  <c r="I579" i="2" l="1"/>
  <c r="I580" i="2" l="1"/>
  <c r="I581" i="2" l="1"/>
  <c r="I582" i="2" l="1"/>
  <c r="I583" i="2" l="1"/>
  <c r="I584" i="2" l="1"/>
  <c r="I585" i="2" l="1"/>
  <c r="I586" i="2" l="1"/>
  <c r="I587" i="2" l="1"/>
  <c r="I588" i="2" l="1"/>
  <c r="I589" i="2" l="1"/>
  <c r="I590" i="2" l="1"/>
  <c r="I591" i="2" l="1"/>
  <c r="I592" i="2" l="1"/>
  <c r="I593" i="2" l="1"/>
  <c r="I594" i="2" l="1"/>
  <c r="I595" i="2" l="1"/>
  <c r="I596" i="2" l="1"/>
  <c r="I597" i="2" l="1"/>
  <c r="I598" i="2" l="1"/>
  <c r="I599" i="2" l="1"/>
  <c r="I600" i="2" l="1"/>
  <c r="I601" i="2" l="1"/>
  <c r="I602" i="2" l="1"/>
  <c r="I603" i="2" l="1"/>
  <c r="I604" i="2" l="1"/>
  <c r="I605" i="2" l="1"/>
  <c r="I606" i="2" l="1"/>
  <c r="I607" i="2" l="1"/>
  <c r="I608" i="2" l="1"/>
  <c r="I609" i="2" l="1"/>
  <c r="I610" i="2" l="1"/>
  <c r="I611" i="2" l="1"/>
  <c r="I612" i="2" l="1"/>
  <c r="I613" i="2" l="1"/>
  <c r="I614" i="2" l="1"/>
  <c r="I615" i="2" l="1"/>
  <c r="I616" i="2" l="1"/>
  <c r="I617" i="2" l="1"/>
  <c r="I618" i="2" l="1"/>
  <c r="I619" i="2" l="1"/>
  <c r="I620" i="2" l="1"/>
  <c r="I621" i="2" l="1"/>
  <c r="I622" i="2" l="1"/>
  <c r="I623" i="2" l="1"/>
  <c r="I624" i="2" l="1"/>
  <c r="I625" i="2" l="1"/>
  <c r="I626" i="2" l="1"/>
  <c r="I627" i="2" l="1"/>
  <c r="I628" i="2" l="1"/>
  <c r="I629" i="2" l="1"/>
  <c r="I630" i="2" l="1"/>
  <c r="I631" i="2" l="1"/>
  <c r="I632" i="2" l="1"/>
  <c r="I633" i="2" l="1"/>
  <c r="I634" i="2" l="1"/>
  <c r="I635" i="2" l="1"/>
  <c r="I636" i="2" l="1"/>
  <c r="I637" i="2" l="1"/>
  <c r="I638" i="2" l="1"/>
  <c r="I639" i="2" l="1"/>
  <c r="I640" i="2" l="1"/>
  <c r="I641" i="2" l="1"/>
  <c r="I642" i="2" l="1"/>
  <c r="I643" i="2" l="1"/>
  <c r="I644" i="2" l="1"/>
  <c r="I645" i="2" l="1"/>
  <c r="I646" i="2" l="1"/>
  <c r="I647" i="2" l="1"/>
  <c r="I648" i="2" l="1"/>
  <c r="I649" i="2" l="1"/>
  <c r="I650" i="2" l="1"/>
  <c r="I651" i="2" l="1"/>
  <c r="I652" i="2" l="1"/>
  <c r="I653" i="2" l="1"/>
  <c r="I654" i="2" l="1"/>
  <c r="I655" i="2" l="1"/>
  <c r="I656" i="2" l="1"/>
  <c r="I657" i="2" l="1"/>
  <c r="I658" i="2" l="1"/>
  <c r="I659" i="2" l="1"/>
  <c r="I660" i="2" l="1"/>
  <c r="I661" i="2" l="1"/>
  <c r="I662" i="2" l="1"/>
  <c r="I663" i="2" l="1"/>
  <c r="I664" i="2" l="1"/>
  <c r="I665" i="2" l="1"/>
  <c r="I666" i="2" l="1"/>
  <c r="I667" i="2" l="1"/>
  <c r="I668" i="2" l="1"/>
  <c r="I669" i="2" l="1"/>
  <c r="I670" i="2" l="1"/>
  <c r="I671" i="2" l="1"/>
  <c r="I672" i="2" l="1"/>
  <c r="I673" i="2" l="1"/>
  <c r="I674" i="2" l="1"/>
  <c r="I675" i="2" l="1"/>
  <c r="I676" i="2" l="1"/>
  <c r="I677" i="2" l="1"/>
  <c r="I678" i="2" l="1"/>
  <c r="I679" i="2" l="1"/>
  <c r="I680" i="2" l="1"/>
  <c r="I681" i="2" l="1"/>
  <c r="I682" i="2" l="1"/>
  <c r="I683" i="2" l="1"/>
  <c r="I684" i="2" l="1"/>
  <c r="I685" i="2" l="1"/>
  <c r="I686" i="2" l="1"/>
  <c r="I687" i="2" l="1"/>
  <c r="I688" i="2" l="1"/>
  <c r="I689" i="2" l="1"/>
  <c r="I690" i="2" l="1"/>
  <c r="I691" i="2" l="1"/>
  <c r="I692" i="2" l="1"/>
  <c r="I693" i="2" l="1"/>
  <c r="I694" i="2" l="1"/>
  <c r="I695" i="2" l="1"/>
  <c r="I696" i="2" l="1"/>
  <c r="I697" i="2" l="1"/>
  <c r="I698" i="2" l="1"/>
  <c r="I699" i="2" l="1"/>
  <c r="I700" i="2" l="1"/>
  <c r="I701" i="2" l="1"/>
  <c r="I702" i="2" l="1"/>
  <c r="I703" i="2" l="1"/>
  <c r="I704" i="2" l="1"/>
  <c r="I705" i="2" l="1"/>
  <c r="I706" i="2" l="1"/>
  <c r="I707" i="2" l="1"/>
  <c r="I708" i="2" l="1"/>
  <c r="I709" i="2" l="1"/>
  <c r="I710" i="2" l="1"/>
  <c r="I711" i="2" l="1"/>
  <c r="I712" i="2" l="1"/>
  <c r="I713" i="2" l="1"/>
  <c r="I714" i="2" l="1"/>
  <c r="I715" i="2" l="1"/>
  <c r="I716" i="2" l="1"/>
  <c r="I717" i="2" l="1"/>
  <c r="I718" i="2" l="1"/>
  <c r="I719" i="2" l="1"/>
  <c r="I720" i="2" l="1"/>
  <c r="I721" i="2" l="1"/>
  <c r="I722" i="2" l="1"/>
  <c r="I723" i="2" l="1"/>
  <c r="I724" i="2" l="1"/>
  <c r="I725" i="2" l="1"/>
  <c r="I726" i="2" l="1"/>
  <c r="I727" i="2" l="1"/>
  <c r="I728" i="2" l="1"/>
  <c r="I729" i="2" l="1"/>
  <c r="I730" i="2" l="1"/>
  <c r="I731" i="2" l="1"/>
  <c r="I732" i="2" l="1"/>
  <c r="I733" i="2" l="1"/>
  <c r="I734" i="2" l="1"/>
  <c r="I735" i="2" l="1"/>
  <c r="I736" i="2" l="1"/>
  <c r="I737" i="2" l="1"/>
  <c r="I738" i="2" l="1"/>
  <c r="I739" i="2" l="1"/>
  <c r="I740" i="2" l="1"/>
  <c r="I741" i="2" l="1"/>
  <c r="I742" i="2" l="1"/>
  <c r="I743" i="2" l="1"/>
  <c r="I744" i="2" l="1"/>
  <c r="I745" i="2" l="1"/>
  <c r="I746" i="2" l="1"/>
  <c r="I747" i="2" l="1"/>
  <c r="I748" i="2" l="1"/>
  <c r="I749" i="2" l="1"/>
  <c r="I750" i="2" l="1"/>
  <c r="I751" i="2" l="1"/>
  <c r="I752" i="2" l="1"/>
  <c r="I753" i="2" l="1"/>
  <c r="I754" i="2" l="1"/>
  <c r="I755" i="2" l="1"/>
  <c r="I756" i="2" l="1"/>
  <c r="I757" i="2" l="1"/>
  <c r="I758" i="2" l="1"/>
  <c r="I759" i="2" l="1"/>
  <c r="I760" i="2" l="1"/>
  <c r="I761" i="2" l="1"/>
  <c r="I762" i="2" l="1"/>
  <c r="I763" i="2" l="1"/>
  <c r="I764" i="2" l="1"/>
  <c r="I765" i="2" l="1"/>
  <c r="I766" i="2" l="1"/>
  <c r="I767" i="2" l="1"/>
  <c r="I768" i="2" l="1"/>
  <c r="I769" i="2" l="1"/>
  <c r="I770" i="2" l="1"/>
  <c r="I771" i="2" l="1"/>
  <c r="I772" i="2" l="1"/>
  <c r="I773" i="2" l="1"/>
  <c r="I775" i="2" l="1"/>
  <c r="I774" i="2"/>
</calcChain>
</file>

<file path=xl/sharedStrings.xml><?xml version="1.0" encoding="utf-8"?>
<sst xmlns="http://schemas.openxmlformats.org/spreadsheetml/2006/main" count="518" uniqueCount="72">
  <si>
    <t>http://www.esrl.noaa.gov/psd/gcos_wgsp/Timeseries/Data/nino34.long.data</t>
  </si>
  <si>
    <t>YR</t>
  </si>
  <si>
    <t>MON</t>
  </si>
  <si>
    <t>ANOM</t>
  </si>
  <si>
    <t>http://www.cpc.noaa.gov/products/analysis_monitoring/ensostuff/detrend.nino34.ascii.txt</t>
  </si>
  <si>
    <t>http://www.cpc.noaa.gov/products/analysis_monitoring/ensostuff/ONI_change.shtml</t>
  </si>
  <si>
    <t>Year</t>
  </si>
  <si>
    <t>Month01</t>
  </si>
  <si>
    <t>Month02</t>
  </si>
  <si>
    <t>Month03</t>
  </si>
  <si>
    <t>Month04</t>
  </si>
  <si>
    <t>Month05</t>
  </si>
  <si>
    <t>Month06</t>
  </si>
  <si>
    <t>Month07</t>
  </si>
  <si>
    <t>Month08</t>
  </si>
  <si>
    <t>Month09</t>
  </si>
  <si>
    <t>Month10</t>
  </si>
  <si>
    <t>Month11</t>
  </si>
  <si>
    <t>Month12</t>
  </si>
  <si>
    <t>LongTemp</t>
  </si>
  <si>
    <t>UnadjTemp</t>
  </si>
  <si>
    <t>ClimAdjustT</t>
  </si>
  <si>
    <t>Start_ElNino</t>
  </si>
  <si>
    <t>In_ElNino</t>
  </si>
  <si>
    <t>El_Nino</t>
  </si>
  <si>
    <t>Predicted</t>
  </si>
  <si>
    <t>Occurred</t>
  </si>
  <si>
    <t>Yes</t>
  </si>
  <si>
    <t>No_</t>
  </si>
  <si>
    <t>The tiny El Nino indicated by the little blue smudge in 1959 does not really exist, by the "&gt;= 0.5 for 5 months" criterion.</t>
  </si>
  <si>
    <t>El Nino started in November.</t>
  </si>
  <si>
    <t>The temperature anomaly slipped below 0.5 C in July, but went back up in August; so, we had a new El Nino in 1969 starting in August.</t>
  </si>
  <si>
    <t>From 1960 through 1964 the link strength remained above the threshold; so, no El Nino was predicted.</t>
  </si>
  <si>
    <t>It looks like the link strength went above the threshold at the very end of 1969; but, since we were already in an El Nino on the New Year, an El Nino initiation was not predicted for 1970.</t>
  </si>
  <si>
    <t>Just missed an El Nino in 1976, with a 0.49 anomaly in September and an 0.47 anomaly in the following February.  The author's indication of an El Nino  in late 1976 &amp; early 1977 appears to be in error.</t>
  </si>
  <si>
    <t>From the authors chart it looks like the link strength just barely peaked its head above the threshold for an instant in late 1976 - at least the authors thought so.</t>
  </si>
  <si>
    <t>We had an El Nino at the end of 2004 that lingered slightly into 2005, but that doesn't count as an initiation event for 2005.</t>
  </si>
  <si>
    <t>1951 through 2013</t>
  </si>
  <si>
    <t>El Nino Initiation: Predicted vs. Occurred</t>
  </si>
  <si>
    <t>(63 years predicted)</t>
  </si>
  <si>
    <t xml:space="preserve">This was a threshold hiccup: apparently the link strength crossed 2.82 on an upswing very late in 1994, but then dipped below and back up very earyly in 1995 (it is unclear from the author's </t>
  </si>
  <si>
    <t xml:space="preserve">   chart whether the dip was just before, or just after, the New Year - I assumed it happend in early January); thus, we have predictions of an El Nino initiation for both 1994 and 1995.</t>
  </si>
  <si>
    <t>with rule</t>
  </si>
  <si>
    <t>count false:</t>
  </si>
  <si>
    <t>Authors'</t>
  </si>
  <si>
    <t>"Arrows"</t>
  </si>
  <si>
    <t>Actual</t>
  </si>
  <si>
    <t>Initiation</t>
  </si>
  <si>
    <t>wo rule</t>
  </si>
  <si>
    <t>"preemption rule"</t>
  </si>
  <si>
    <t>with preempt rule</t>
  </si>
  <si>
    <t>2. End-of-year rule:  the link strength must be above 2.82 at year's end.</t>
  </si>
  <si>
    <t>I counted the predictions using all four combinations of these two rules and compared the results to the arrows on the chart.</t>
  </si>
  <si>
    <t>"end of year" rule</t>
  </si>
  <si>
    <t>wo preempt rule</t>
  </si>
  <si>
    <t>(**) An El Nino initiation month is defined as a month where the average adjusted temperature anomaly rises up to at least 0.5 C and remains above or equal to 0.5 C for at least five months.</t>
  </si>
  <si>
    <t>Note: the NOAA El Nino monthly temperature estimates are rounded to hundredths; and, on occasion, the anomaly is reported as exactly 0.50 C.</t>
  </si>
  <si>
    <t>Series</t>
  </si>
  <si>
    <t>Training</t>
  </si>
  <si>
    <t>Validation</t>
  </si>
  <si>
    <t>Calendar Year Predictions* of El Nino Initiation** Versus Actual, 1951-2013</t>
  </si>
  <si>
    <t>Series Interpretation with alternative Rules</t>
  </si>
  <si>
    <t>Prediction</t>
  </si>
  <si>
    <t>"woprewoend" rules</t>
  </si>
  <si>
    <t>grand total:</t>
  </si>
  <si>
    <t xml:space="preserve">The 2.82 threshold was passed early in 1957 before the initiation of an El Nino; however, by the end of 1957 El Nino had been established, so the prediction for 1958 depends on our "preempt" rule. </t>
  </si>
  <si>
    <t>The link stregth went over the threshold in 1978; although, it fell back below 2.82 by the end of the year.  So, the prediction for 1979 depends on the "end-of-year" rule.</t>
  </si>
  <si>
    <t>The prediction for an El Nino initiation in 1995 fails, because we were already in an El Nino at the end of 1994, if we apply the "preempt" rule.</t>
  </si>
  <si>
    <t>(*) An El Nino initiation is predicted for a calendar year if during the preceding year the average link strength crossed above the 2.82 threshold.</t>
  </si>
  <si>
    <t xml:space="preserve">However, we could also invoke additional requirements.  Two possibilities are: </t>
  </si>
  <si>
    <t xml:space="preserve">1. Preemption rule:  the prediction of a new El Nino is canceled if the preceding year ends in an El Nino period. </t>
  </si>
  <si>
    <t xml:space="preserve">The link strength went over the threshold in ealy 1988; although, it fell back way below 2.82 by the end of the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</si>
</sst>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/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X=UnadjTemp, Y=LongTemp</a:t>
            </a:r>
          </a:p>
        </c:rich>
      </c:tx>
      <c:layout>
        <c:manualLayout>
          <c:xMode val="edge"/>
          <c:yMode val="edge"/>
          <c:x val="0.25095144356955373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16907261592301"/>
          <c:y val="0.10737277631962672"/>
          <c:w val="0.83060170603674544"/>
          <c:h val="0.7766473461650627"/>
        </c:manualLayout>
      </c:layout>
      <c:scatterChart>
        <c:scatterStyle val="lineMarker"/>
        <c:varyColors val="0"/>
        <c:ser>
          <c:idx val="0"/>
          <c:order val="0"/>
          <c:tx>
            <c:v>X=UnadjTemp, Y=LongTemp</c:v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Nino34_detrend!$C$2:$C$773</c:f>
              <c:numCache>
                <c:formatCode>0.00</c:formatCode>
                <c:ptCount val="772"/>
                <c:pt idx="0">
                  <c:v>24.84</c:v>
                </c:pt>
                <c:pt idx="1">
                  <c:v>25.22</c:v>
                </c:pt>
                <c:pt idx="2">
                  <c:v>26.04</c:v>
                </c:pt>
                <c:pt idx="3">
                  <c:v>26.38</c:v>
                </c:pt>
                <c:pt idx="4">
                  <c:v>26.2</c:v>
                </c:pt>
                <c:pt idx="5">
                  <c:v>26.53</c:v>
                </c:pt>
                <c:pt idx="6">
                  <c:v>26.41</c:v>
                </c:pt>
                <c:pt idx="7">
                  <c:v>25.98</c:v>
                </c:pt>
                <c:pt idx="8">
                  <c:v>25.78</c:v>
                </c:pt>
                <c:pt idx="9">
                  <c:v>25.95</c:v>
                </c:pt>
                <c:pt idx="10">
                  <c:v>25.63</c:v>
                </c:pt>
                <c:pt idx="11">
                  <c:v>25.5</c:v>
                </c:pt>
                <c:pt idx="12">
                  <c:v>25.47</c:v>
                </c:pt>
                <c:pt idx="13">
                  <c:v>25.8</c:v>
                </c:pt>
                <c:pt idx="14">
                  <c:v>26.75</c:v>
                </c:pt>
                <c:pt idx="15">
                  <c:v>27.27</c:v>
                </c:pt>
                <c:pt idx="16">
                  <c:v>27.7</c:v>
                </c:pt>
                <c:pt idx="17">
                  <c:v>27.46</c:v>
                </c:pt>
                <c:pt idx="18">
                  <c:v>27.72</c:v>
                </c:pt>
                <c:pt idx="19">
                  <c:v>27.34</c:v>
                </c:pt>
                <c:pt idx="20">
                  <c:v>27.49</c:v>
                </c:pt>
                <c:pt idx="21">
                  <c:v>27.42</c:v>
                </c:pt>
                <c:pt idx="22">
                  <c:v>27.48</c:v>
                </c:pt>
                <c:pt idx="23">
                  <c:v>27.13</c:v>
                </c:pt>
                <c:pt idx="24">
                  <c:v>26.85</c:v>
                </c:pt>
                <c:pt idx="25">
                  <c:v>26.8</c:v>
                </c:pt>
                <c:pt idx="26">
                  <c:v>27.33</c:v>
                </c:pt>
                <c:pt idx="27">
                  <c:v>27.88</c:v>
                </c:pt>
                <c:pt idx="28">
                  <c:v>27.98</c:v>
                </c:pt>
                <c:pt idx="29">
                  <c:v>27.32</c:v>
                </c:pt>
                <c:pt idx="30">
                  <c:v>26.72</c:v>
                </c:pt>
                <c:pt idx="31">
                  <c:v>26.46</c:v>
                </c:pt>
                <c:pt idx="32">
                  <c:v>26.54</c:v>
                </c:pt>
                <c:pt idx="33">
                  <c:v>26.53</c:v>
                </c:pt>
                <c:pt idx="34">
                  <c:v>26.35</c:v>
                </c:pt>
                <c:pt idx="35">
                  <c:v>26.53</c:v>
                </c:pt>
                <c:pt idx="36">
                  <c:v>26.85</c:v>
                </c:pt>
                <c:pt idx="37">
                  <c:v>27.19</c:v>
                </c:pt>
                <c:pt idx="38">
                  <c:v>27.67</c:v>
                </c:pt>
                <c:pt idx="39">
                  <c:v>28.19</c:v>
                </c:pt>
                <c:pt idx="40">
                  <c:v>28.28</c:v>
                </c:pt>
                <c:pt idx="41">
                  <c:v>28.02</c:v>
                </c:pt>
                <c:pt idx="42">
                  <c:v>27.51</c:v>
                </c:pt>
                <c:pt idx="43">
                  <c:v>27.15</c:v>
                </c:pt>
                <c:pt idx="44">
                  <c:v>27.12</c:v>
                </c:pt>
                <c:pt idx="45">
                  <c:v>27.02</c:v>
                </c:pt>
                <c:pt idx="46">
                  <c:v>26.97</c:v>
                </c:pt>
                <c:pt idx="47">
                  <c:v>27</c:v>
                </c:pt>
                <c:pt idx="48">
                  <c:v>27.03</c:v>
                </c:pt>
                <c:pt idx="49">
                  <c:v>27.22</c:v>
                </c:pt>
                <c:pt idx="50">
                  <c:v>27.21</c:v>
                </c:pt>
                <c:pt idx="51">
                  <c:v>26.86</c:v>
                </c:pt>
                <c:pt idx="52">
                  <c:v>27.06</c:v>
                </c:pt>
                <c:pt idx="53">
                  <c:v>26.92</c:v>
                </c:pt>
                <c:pt idx="54">
                  <c:v>26.36</c:v>
                </c:pt>
                <c:pt idx="55">
                  <c:v>25.73</c:v>
                </c:pt>
                <c:pt idx="56">
                  <c:v>25.37</c:v>
                </c:pt>
                <c:pt idx="57">
                  <c:v>25.5</c:v>
                </c:pt>
                <c:pt idx="58">
                  <c:v>25.66</c:v>
                </c:pt>
                <c:pt idx="59">
                  <c:v>25.37</c:v>
                </c:pt>
                <c:pt idx="60">
                  <c:v>25.55</c:v>
                </c:pt>
                <c:pt idx="61">
                  <c:v>25.91</c:v>
                </c:pt>
                <c:pt idx="62">
                  <c:v>26.38</c:v>
                </c:pt>
                <c:pt idx="63">
                  <c:v>26.67</c:v>
                </c:pt>
                <c:pt idx="64">
                  <c:v>26.66</c:v>
                </c:pt>
                <c:pt idx="65">
                  <c:v>26.55</c:v>
                </c:pt>
                <c:pt idx="66">
                  <c:v>26.3</c:v>
                </c:pt>
                <c:pt idx="67">
                  <c:v>25.6</c:v>
                </c:pt>
                <c:pt idx="68">
                  <c:v>25.61</c:v>
                </c:pt>
                <c:pt idx="69">
                  <c:v>24.66</c:v>
                </c:pt>
                <c:pt idx="70">
                  <c:v>24.29</c:v>
                </c:pt>
                <c:pt idx="71">
                  <c:v>24.59</c:v>
                </c:pt>
                <c:pt idx="72">
                  <c:v>25.29</c:v>
                </c:pt>
                <c:pt idx="73">
                  <c:v>26.01</c:v>
                </c:pt>
                <c:pt idx="74">
                  <c:v>26.64</c:v>
                </c:pt>
                <c:pt idx="75">
                  <c:v>26.98</c:v>
                </c:pt>
                <c:pt idx="76">
                  <c:v>27.23</c:v>
                </c:pt>
                <c:pt idx="77">
                  <c:v>26.98</c:v>
                </c:pt>
                <c:pt idx="78">
                  <c:v>26.37</c:v>
                </c:pt>
                <c:pt idx="79">
                  <c:v>25.9</c:v>
                </c:pt>
                <c:pt idx="80">
                  <c:v>25.89</c:v>
                </c:pt>
                <c:pt idx="81">
                  <c:v>25.83</c:v>
                </c:pt>
                <c:pt idx="82">
                  <c:v>25.64</c:v>
                </c:pt>
                <c:pt idx="83">
                  <c:v>25.71</c:v>
                </c:pt>
                <c:pt idx="84">
                  <c:v>26.1</c:v>
                </c:pt>
                <c:pt idx="85">
                  <c:v>26.59</c:v>
                </c:pt>
                <c:pt idx="86">
                  <c:v>27.64</c:v>
                </c:pt>
                <c:pt idx="87">
                  <c:v>28.34</c:v>
                </c:pt>
                <c:pt idx="88">
                  <c:v>28.57</c:v>
                </c:pt>
                <c:pt idx="89">
                  <c:v>28.27</c:v>
                </c:pt>
                <c:pt idx="90">
                  <c:v>28.1</c:v>
                </c:pt>
                <c:pt idx="91">
                  <c:v>27.74</c:v>
                </c:pt>
                <c:pt idx="92">
                  <c:v>27.53</c:v>
                </c:pt>
                <c:pt idx="93">
                  <c:v>27.48</c:v>
                </c:pt>
                <c:pt idx="94">
                  <c:v>27.79</c:v>
                </c:pt>
                <c:pt idx="95">
                  <c:v>28.07</c:v>
                </c:pt>
                <c:pt idx="96">
                  <c:v>28.36</c:v>
                </c:pt>
                <c:pt idx="97">
                  <c:v>28.41</c:v>
                </c:pt>
                <c:pt idx="98">
                  <c:v>28.33</c:v>
                </c:pt>
                <c:pt idx="99">
                  <c:v>28.35</c:v>
                </c:pt>
                <c:pt idx="100">
                  <c:v>28.34</c:v>
                </c:pt>
                <c:pt idx="101">
                  <c:v>28.04</c:v>
                </c:pt>
                <c:pt idx="102">
                  <c:v>27.47</c:v>
                </c:pt>
                <c:pt idx="103">
                  <c:v>26.89</c:v>
                </c:pt>
                <c:pt idx="104">
                  <c:v>26.49</c:v>
                </c:pt>
                <c:pt idx="105">
                  <c:v>26.6</c:v>
                </c:pt>
                <c:pt idx="106">
                  <c:v>26.89</c:v>
                </c:pt>
                <c:pt idx="107">
                  <c:v>26.77</c:v>
                </c:pt>
                <c:pt idx="108">
                  <c:v>27.13</c:v>
                </c:pt>
                <c:pt idx="109">
                  <c:v>27.25</c:v>
                </c:pt>
                <c:pt idx="110">
                  <c:v>27.55</c:v>
                </c:pt>
                <c:pt idx="111">
                  <c:v>27.93</c:v>
                </c:pt>
                <c:pt idx="112">
                  <c:v>27.8</c:v>
                </c:pt>
                <c:pt idx="113">
                  <c:v>27.34</c:v>
                </c:pt>
                <c:pt idx="114">
                  <c:v>26.56</c:v>
                </c:pt>
                <c:pt idx="115">
                  <c:v>26.32</c:v>
                </c:pt>
                <c:pt idx="116">
                  <c:v>26.17</c:v>
                </c:pt>
                <c:pt idx="117">
                  <c:v>26.42</c:v>
                </c:pt>
                <c:pt idx="118">
                  <c:v>26.32</c:v>
                </c:pt>
                <c:pt idx="119">
                  <c:v>26.43</c:v>
                </c:pt>
                <c:pt idx="120">
                  <c:v>26.25</c:v>
                </c:pt>
                <c:pt idx="121">
                  <c:v>26.28</c:v>
                </c:pt>
                <c:pt idx="122">
                  <c:v>26.97</c:v>
                </c:pt>
                <c:pt idx="123">
                  <c:v>27.51</c:v>
                </c:pt>
                <c:pt idx="124">
                  <c:v>27.61</c:v>
                </c:pt>
                <c:pt idx="125">
                  <c:v>27.24</c:v>
                </c:pt>
                <c:pt idx="126">
                  <c:v>27.06</c:v>
                </c:pt>
                <c:pt idx="127">
                  <c:v>26.84</c:v>
                </c:pt>
                <c:pt idx="128">
                  <c:v>26.59</c:v>
                </c:pt>
                <c:pt idx="129">
                  <c:v>26.34</c:v>
                </c:pt>
                <c:pt idx="130">
                  <c:v>26.33</c:v>
                </c:pt>
                <c:pt idx="131">
                  <c:v>26.4</c:v>
                </c:pt>
                <c:pt idx="132">
                  <c:v>26.37</c:v>
                </c:pt>
                <c:pt idx="133">
                  <c:v>26.61</c:v>
                </c:pt>
                <c:pt idx="134">
                  <c:v>27</c:v>
                </c:pt>
                <c:pt idx="135">
                  <c:v>27.51</c:v>
                </c:pt>
                <c:pt idx="136">
                  <c:v>27.85</c:v>
                </c:pt>
                <c:pt idx="137">
                  <c:v>27.84</c:v>
                </c:pt>
                <c:pt idx="138">
                  <c:v>27.13</c:v>
                </c:pt>
                <c:pt idx="139">
                  <c:v>26.41</c:v>
                </c:pt>
                <c:pt idx="140">
                  <c:v>25.96</c:v>
                </c:pt>
                <c:pt idx="141">
                  <c:v>25.93</c:v>
                </c:pt>
                <c:pt idx="142">
                  <c:v>26.2</c:v>
                </c:pt>
                <c:pt idx="143">
                  <c:v>26.2</c:v>
                </c:pt>
                <c:pt idx="144">
                  <c:v>26.12</c:v>
                </c:pt>
                <c:pt idx="145">
                  <c:v>26.29</c:v>
                </c:pt>
                <c:pt idx="146">
                  <c:v>26.8</c:v>
                </c:pt>
                <c:pt idx="147">
                  <c:v>27.23</c:v>
                </c:pt>
                <c:pt idx="148">
                  <c:v>27.23</c:v>
                </c:pt>
                <c:pt idx="149">
                  <c:v>27.17</c:v>
                </c:pt>
                <c:pt idx="150">
                  <c:v>26.92</c:v>
                </c:pt>
                <c:pt idx="151">
                  <c:v>26.51</c:v>
                </c:pt>
                <c:pt idx="152">
                  <c:v>26.07</c:v>
                </c:pt>
                <c:pt idx="153">
                  <c:v>26.05</c:v>
                </c:pt>
                <c:pt idx="154">
                  <c:v>25.88</c:v>
                </c:pt>
                <c:pt idx="155">
                  <c:v>25.75</c:v>
                </c:pt>
                <c:pt idx="156">
                  <c:v>25.87</c:v>
                </c:pt>
                <c:pt idx="157">
                  <c:v>26.39</c:v>
                </c:pt>
                <c:pt idx="158">
                  <c:v>27.31</c:v>
                </c:pt>
                <c:pt idx="159">
                  <c:v>27.87</c:v>
                </c:pt>
                <c:pt idx="160">
                  <c:v>27.7</c:v>
                </c:pt>
                <c:pt idx="161">
                  <c:v>27.68</c:v>
                </c:pt>
                <c:pt idx="162">
                  <c:v>27.89</c:v>
                </c:pt>
                <c:pt idx="163">
                  <c:v>27.62</c:v>
                </c:pt>
                <c:pt idx="164">
                  <c:v>27.45</c:v>
                </c:pt>
                <c:pt idx="165">
                  <c:v>27.55</c:v>
                </c:pt>
                <c:pt idx="166">
                  <c:v>27.6</c:v>
                </c:pt>
                <c:pt idx="167">
                  <c:v>27.7</c:v>
                </c:pt>
                <c:pt idx="168">
                  <c:v>27.42</c:v>
                </c:pt>
                <c:pt idx="169">
                  <c:v>27.27</c:v>
                </c:pt>
                <c:pt idx="170">
                  <c:v>27.11</c:v>
                </c:pt>
                <c:pt idx="171">
                  <c:v>27.06</c:v>
                </c:pt>
                <c:pt idx="172">
                  <c:v>26.93</c:v>
                </c:pt>
                <c:pt idx="173">
                  <c:v>26.65</c:v>
                </c:pt>
                <c:pt idx="174">
                  <c:v>26.41</c:v>
                </c:pt>
                <c:pt idx="175">
                  <c:v>25.73</c:v>
                </c:pt>
                <c:pt idx="176">
                  <c:v>25.48</c:v>
                </c:pt>
                <c:pt idx="177">
                  <c:v>25.53</c:v>
                </c:pt>
                <c:pt idx="178">
                  <c:v>25.4</c:v>
                </c:pt>
                <c:pt idx="179">
                  <c:v>25.41</c:v>
                </c:pt>
                <c:pt idx="180">
                  <c:v>25.78</c:v>
                </c:pt>
                <c:pt idx="181">
                  <c:v>26.37</c:v>
                </c:pt>
                <c:pt idx="182">
                  <c:v>27.13</c:v>
                </c:pt>
                <c:pt idx="183">
                  <c:v>27.62</c:v>
                </c:pt>
                <c:pt idx="184">
                  <c:v>28.07</c:v>
                </c:pt>
                <c:pt idx="185">
                  <c:v>28.19</c:v>
                </c:pt>
                <c:pt idx="186">
                  <c:v>28.01</c:v>
                </c:pt>
                <c:pt idx="187">
                  <c:v>28.06</c:v>
                </c:pt>
                <c:pt idx="188">
                  <c:v>28.02</c:v>
                </c:pt>
                <c:pt idx="189">
                  <c:v>28.24</c:v>
                </c:pt>
                <c:pt idx="190">
                  <c:v>28.28</c:v>
                </c:pt>
                <c:pt idx="191">
                  <c:v>28.05</c:v>
                </c:pt>
                <c:pt idx="192">
                  <c:v>27.74</c:v>
                </c:pt>
                <c:pt idx="193">
                  <c:v>27.66</c:v>
                </c:pt>
                <c:pt idx="194">
                  <c:v>28.21</c:v>
                </c:pt>
                <c:pt idx="195">
                  <c:v>28.24</c:v>
                </c:pt>
                <c:pt idx="196">
                  <c:v>27.67</c:v>
                </c:pt>
                <c:pt idx="197">
                  <c:v>27.77</c:v>
                </c:pt>
                <c:pt idx="198">
                  <c:v>27.41</c:v>
                </c:pt>
                <c:pt idx="199">
                  <c:v>26.65</c:v>
                </c:pt>
                <c:pt idx="200">
                  <c:v>26.48</c:v>
                </c:pt>
                <c:pt idx="201">
                  <c:v>26.4</c:v>
                </c:pt>
                <c:pt idx="202">
                  <c:v>26.41</c:v>
                </c:pt>
                <c:pt idx="203">
                  <c:v>26.2</c:v>
                </c:pt>
                <c:pt idx="204">
                  <c:v>26.17</c:v>
                </c:pt>
                <c:pt idx="205">
                  <c:v>26.36</c:v>
                </c:pt>
                <c:pt idx="206">
                  <c:v>26.67</c:v>
                </c:pt>
                <c:pt idx="207">
                  <c:v>26.92</c:v>
                </c:pt>
                <c:pt idx="208">
                  <c:v>27.5</c:v>
                </c:pt>
                <c:pt idx="209">
                  <c:v>27.61</c:v>
                </c:pt>
                <c:pt idx="210">
                  <c:v>27.16</c:v>
                </c:pt>
                <c:pt idx="211">
                  <c:v>26.6</c:v>
                </c:pt>
                <c:pt idx="212">
                  <c:v>26.09</c:v>
                </c:pt>
                <c:pt idx="213">
                  <c:v>26.18</c:v>
                </c:pt>
                <c:pt idx="214">
                  <c:v>26.25</c:v>
                </c:pt>
                <c:pt idx="215">
                  <c:v>26.09</c:v>
                </c:pt>
                <c:pt idx="216">
                  <c:v>25.78</c:v>
                </c:pt>
                <c:pt idx="217">
                  <c:v>25.79</c:v>
                </c:pt>
                <c:pt idx="218">
                  <c:v>26.38</c:v>
                </c:pt>
                <c:pt idx="219">
                  <c:v>27.09</c:v>
                </c:pt>
                <c:pt idx="220">
                  <c:v>27.16</c:v>
                </c:pt>
                <c:pt idx="221">
                  <c:v>27.69</c:v>
                </c:pt>
                <c:pt idx="222">
                  <c:v>27.6</c:v>
                </c:pt>
                <c:pt idx="223">
                  <c:v>27.11</c:v>
                </c:pt>
                <c:pt idx="224">
                  <c:v>26.89</c:v>
                </c:pt>
                <c:pt idx="225">
                  <c:v>26.98</c:v>
                </c:pt>
                <c:pt idx="226">
                  <c:v>27.37</c:v>
                </c:pt>
                <c:pt idx="227">
                  <c:v>27.42</c:v>
                </c:pt>
                <c:pt idx="228">
                  <c:v>27.55</c:v>
                </c:pt>
                <c:pt idx="229">
                  <c:v>27.95</c:v>
                </c:pt>
                <c:pt idx="230">
                  <c:v>28.02</c:v>
                </c:pt>
                <c:pt idx="231">
                  <c:v>28.39</c:v>
                </c:pt>
                <c:pt idx="232">
                  <c:v>28.5</c:v>
                </c:pt>
                <c:pt idx="233">
                  <c:v>28</c:v>
                </c:pt>
                <c:pt idx="234">
                  <c:v>27.3</c:v>
                </c:pt>
                <c:pt idx="235">
                  <c:v>27.16</c:v>
                </c:pt>
                <c:pt idx="236">
                  <c:v>27.33</c:v>
                </c:pt>
                <c:pt idx="237">
                  <c:v>27.5</c:v>
                </c:pt>
                <c:pt idx="238">
                  <c:v>27.35</c:v>
                </c:pt>
                <c:pt idx="239">
                  <c:v>27.31</c:v>
                </c:pt>
                <c:pt idx="240">
                  <c:v>27.07</c:v>
                </c:pt>
                <c:pt idx="241">
                  <c:v>27.04</c:v>
                </c:pt>
                <c:pt idx="242">
                  <c:v>27.37</c:v>
                </c:pt>
                <c:pt idx="243">
                  <c:v>27.96</c:v>
                </c:pt>
                <c:pt idx="244">
                  <c:v>27.77</c:v>
                </c:pt>
                <c:pt idx="245">
                  <c:v>27.13</c:v>
                </c:pt>
                <c:pt idx="246">
                  <c:v>26.47</c:v>
                </c:pt>
                <c:pt idx="247">
                  <c:v>25.86</c:v>
                </c:pt>
                <c:pt idx="248">
                  <c:v>25.86</c:v>
                </c:pt>
                <c:pt idx="249">
                  <c:v>25.78</c:v>
                </c:pt>
                <c:pt idx="250">
                  <c:v>25.82</c:v>
                </c:pt>
                <c:pt idx="251">
                  <c:v>25.47</c:v>
                </c:pt>
                <c:pt idx="252">
                  <c:v>25.1</c:v>
                </c:pt>
                <c:pt idx="253">
                  <c:v>25.41</c:v>
                </c:pt>
                <c:pt idx="254">
                  <c:v>26.11</c:v>
                </c:pt>
                <c:pt idx="255">
                  <c:v>26.79</c:v>
                </c:pt>
                <c:pt idx="256">
                  <c:v>27.06</c:v>
                </c:pt>
                <c:pt idx="257">
                  <c:v>26.7</c:v>
                </c:pt>
                <c:pt idx="258">
                  <c:v>26.29</c:v>
                </c:pt>
                <c:pt idx="259">
                  <c:v>25.97</c:v>
                </c:pt>
                <c:pt idx="260">
                  <c:v>25.93</c:v>
                </c:pt>
                <c:pt idx="261">
                  <c:v>25.64</c:v>
                </c:pt>
                <c:pt idx="262">
                  <c:v>25.69</c:v>
                </c:pt>
                <c:pt idx="263">
                  <c:v>25.55</c:v>
                </c:pt>
                <c:pt idx="264">
                  <c:v>25.85</c:v>
                </c:pt>
                <c:pt idx="265">
                  <c:v>26.43</c:v>
                </c:pt>
                <c:pt idx="266">
                  <c:v>27.22</c:v>
                </c:pt>
                <c:pt idx="267">
                  <c:v>27.94</c:v>
                </c:pt>
                <c:pt idx="268">
                  <c:v>28.27</c:v>
                </c:pt>
                <c:pt idx="269">
                  <c:v>28.23</c:v>
                </c:pt>
                <c:pt idx="270">
                  <c:v>28.18</c:v>
                </c:pt>
                <c:pt idx="271">
                  <c:v>28.1</c:v>
                </c:pt>
                <c:pt idx="272">
                  <c:v>28.09</c:v>
                </c:pt>
                <c:pt idx="273">
                  <c:v>28.45</c:v>
                </c:pt>
                <c:pt idx="274">
                  <c:v>28.68</c:v>
                </c:pt>
                <c:pt idx="275">
                  <c:v>28.8</c:v>
                </c:pt>
                <c:pt idx="276">
                  <c:v>28.43</c:v>
                </c:pt>
                <c:pt idx="277">
                  <c:v>27.99</c:v>
                </c:pt>
                <c:pt idx="278">
                  <c:v>27.72</c:v>
                </c:pt>
                <c:pt idx="279">
                  <c:v>27.39</c:v>
                </c:pt>
                <c:pt idx="280">
                  <c:v>27.13</c:v>
                </c:pt>
                <c:pt idx="281">
                  <c:v>26.74</c:v>
                </c:pt>
                <c:pt idx="282">
                  <c:v>25.95</c:v>
                </c:pt>
                <c:pt idx="283">
                  <c:v>25.46</c:v>
                </c:pt>
                <c:pt idx="284">
                  <c:v>25.32</c:v>
                </c:pt>
                <c:pt idx="285">
                  <c:v>25.04</c:v>
                </c:pt>
                <c:pt idx="286">
                  <c:v>24.51</c:v>
                </c:pt>
                <c:pt idx="287">
                  <c:v>24.44</c:v>
                </c:pt>
                <c:pt idx="288">
                  <c:v>24.53</c:v>
                </c:pt>
                <c:pt idx="289">
                  <c:v>25.14</c:v>
                </c:pt>
                <c:pt idx="290">
                  <c:v>25.93</c:v>
                </c:pt>
                <c:pt idx="291">
                  <c:v>26.65</c:v>
                </c:pt>
                <c:pt idx="292">
                  <c:v>26.86</c:v>
                </c:pt>
                <c:pt idx="293">
                  <c:v>26.72</c:v>
                </c:pt>
                <c:pt idx="294">
                  <c:v>26.48</c:v>
                </c:pt>
                <c:pt idx="295">
                  <c:v>26.36</c:v>
                </c:pt>
                <c:pt idx="296">
                  <c:v>26.22</c:v>
                </c:pt>
                <c:pt idx="297">
                  <c:v>25.91</c:v>
                </c:pt>
                <c:pt idx="298">
                  <c:v>25.63</c:v>
                </c:pt>
                <c:pt idx="299">
                  <c:v>25.7</c:v>
                </c:pt>
                <c:pt idx="300">
                  <c:v>26.19</c:v>
                </c:pt>
                <c:pt idx="301">
                  <c:v>26.24</c:v>
                </c:pt>
                <c:pt idx="302">
                  <c:v>26.46</c:v>
                </c:pt>
                <c:pt idx="303">
                  <c:v>27.01</c:v>
                </c:pt>
                <c:pt idx="304">
                  <c:v>26.97</c:v>
                </c:pt>
                <c:pt idx="305">
                  <c:v>26.3</c:v>
                </c:pt>
                <c:pt idx="306">
                  <c:v>25.98</c:v>
                </c:pt>
                <c:pt idx="307">
                  <c:v>25.47</c:v>
                </c:pt>
                <c:pt idx="308">
                  <c:v>25.2</c:v>
                </c:pt>
                <c:pt idx="309">
                  <c:v>24.87</c:v>
                </c:pt>
                <c:pt idx="310">
                  <c:v>25.1</c:v>
                </c:pt>
                <c:pt idx="311">
                  <c:v>24.76</c:v>
                </c:pt>
                <c:pt idx="312">
                  <c:v>24.73</c:v>
                </c:pt>
                <c:pt idx="313">
                  <c:v>25.59</c:v>
                </c:pt>
                <c:pt idx="314">
                  <c:v>26.61</c:v>
                </c:pt>
                <c:pt idx="315">
                  <c:v>27</c:v>
                </c:pt>
                <c:pt idx="316">
                  <c:v>27.28</c:v>
                </c:pt>
                <c:pt idx="317">
                  <c:v>27.35</c:v>
                </c:pt>
                <c:pt idx="318">
                  <c:v>27.26</c:v>
                </c:pt>
                <c:pt idx="319">
                  <c:v>27.09</c:v>
                </c:pt>
                <c:pt idx="320">
                  <c:v>27.12</c:v>
                </c:pt>
                <c:pt idx="321">
                  <c:v>27.48</c:v>
                </c:pt>
                <c:pt idx="322">
                  <c:v>27.42</c:v>
                </c:pt>
                <c:pt idx="323">
                  <c:v>27.16</c:v>
                </c:pt>
                <c:pt idx="324">
                  <c:v>27.32</c:v>
                </c:pt>
                <c:pt idx="325">
                  <c:v>27.16</c:v>
                </c:pt>
                <c:pt idx="326">
                  <c:v>27.58</c:v>
                </c:pt>
                <c:pt idx="327">
                  <c:v>27.61</c:v>
                </c:pt>
                <c:pt idx="328">
                  <c:v>27.96</c:v>
                </c:pt>
                <c:pt idx="329">
                  <c:v>27.95</c:v>
                </c:pt>
                <c:pt idx="330">
                  <c:v>27.55</c:v>
                </c:pt>
                <c:pt idx="331">
                  <c:v>26.92</c:v>
                </c:pt>
                <c:pt idx="332">
                  <c:v>27.2</c:v>
                </c:pt>
                <c:pt idx="333">
                  <c:v>27.36</c:v>
                </c:pt>
                <c:pt idx="334">
                  <c:v>27.28</c:v>
                </c:pt>
                <c:pt idx="335">
                  <c:v>27.36</c:v>
                </c:pt>
                <c:pt idx="336">
                  <c:v>27.32</c:v>
                </c:pt>
                <c:pt idx="337">
                  <c:v>27.17</c:v>
                </c:pt>
                <c:pt idx="338">
                  <c:v>27.24</c:v>
                </c:pt>
                <c:pt idx="339">
                  <c:v>27.26</c:v>
                </c:pt>
                <c:pt idx="340">
                  <c:v>27.35</c:v>
                </c:pt>
                <c:pt idx="341">
                  <c:v>27.16</c:v>
                </c:pt>
                <c:pt idx="342">
                  <c:v>26.8</c:v>
                </c:pt>
                <c:pt idx="343">
                  <c:v>26.23</c:v>
                </c:pt>
                <c:pt idx="344">
                  <c:v>26.2</c:v>
                </c:pt>
                <c:pt idx="345">
                  <c:v>26.4</c:v>
                </c:pt>
                <c:pt idx="346">
                  <c:v>26.43</c:v>
                </c:pt>
                <c:pt idx="347">
                  <c:v>26.49</c:v>
                </c:pt>
                <c:pt idx="348">
                  <c:v>26.45</c:v>
                </c:pt>
                <c:pt idx="349">
                  <c:v>26.62</c:v>
                </c:pt>
                <c:pt idx="350">
                  <c:v>27.48</c:v>
                </c:pt>
                <c:pt idx="351">
                  <c:v>27.87</c:v>
                </c:pt>
                <c:pt idx="352">
                  <c:v>27.75</c:v>
                </c:pt>
                <c:pt idx="353">
                  <c:v>27.55</c:v>
                </c:pt>
                <c:pt idx="354">
                  <c:v>26.96</c:v>
                </c:pt>
                <c:pt idx="355">
                  <c:v>26.77</c:v>
                </c:pt>
                <c:pt idx="356">
                  <c:v>27.15</c:v>
                </c:pt>
                <c:pt idx="357">
                  <c:v>27.01</c:v>
                </c:pt>
                <c:pt idx="358">
                  <c:v>27.08</c:v>
                </c:pt>
                <c:pt idx="359">
                  <c:v>27.09</c:v>
                </c:pt>
                <c:pt idx="360">
                  <c:v>27.1</c:v>
                </c:pt>
                <c:pt idx="361">
                  <c:v>27.03</c:v>
                </c:pt>
                <c:pt idx="362">
                  <c:v>27.38</c:v>
                </c:pt>
                <c:pt idx="363">
                  <c:v>27.78</c:v>
                </c:pt>
                <c:pt idx="364">
                  <c:v>27.98</c:v>
                </c:pt>
                <c:pt idx="365">
                  <c:v>27.99</c:v>
                </c:pt>
                <c:pt idx="366">
                  <c:v>27.35</c:v>
                </c:pt>
                <c:pt idx="367">
                  <c:v>26.62</c:v>
                </c:pt>
                <c:pt idx="368">
                  <c:v>26.57</c:v>
                </c:pt>
                <c:pt idx="369">
                  <c:v>26.51</c:v>
                </c:pt>
                <c:pt idx="370">
                  <c:v>26.63</c:v>
                </c:pt>
                <c:pt idx="371">
                  <c:v>26.59</c:v>
                </c:pt>
                <c:pt idx="372">
                  <c:v>26.18</c:v>
                </c:pt>
                <c:pt idx="373">
                  <c:v>26.15</c:v>
                </c:pt>
                <c:pt idx="374">
                  <c:v>26.77</c:v>
                </c:pt>
                <c:pt idx="375">
                  <c:v>27.33</c:v>
                </c:pt>
                <c:pt idx="376">
                  <c:v>27.41</c:v>
                </c:pt>
                <c:pt idx="377">
                  <c:v>27.35</c:v>
                </c:pt>
                <c:pt idx="378">
                  <c:v>26.67</c:v>
                </c:pt>
                <c:pt idx="379">
                  <c:v>26.25</c:v>
                </c:pt>
                <c:pt idx="380">
                  <c:v>26.53</c:v>
                </c:pt>
                <c:pt idx="381">
                  <c:v>26.52</c:v>
                </c:pt>
                <c:pt idx="382">
                  <c:v>26.41</c:v>
                </c:pt>
                <c:pt idx="383">
                  <c:v>26.48</c:v>
                </c:pt>
                <c:pt idx="384">
                  <c:v>26.7</c:v>
                </c:pt>
                <c:pt idx="385">
                  <c:v>26.73</c:v>
                </c:pt>
                <c:pt idx="386">
                  <c:v>27.36</c:v>
                </c:pt>
                <c:pt idx="387">
                  <c:v>27.91</c:v>
                </c:pt>
                <c:pt idx="388">
                  <c:v>28.42</c:v>
                </c:pt>
                <c:pt idx="389">
                  <c:v>28.32</c:v>
                </c:pt>
                <c:pt idx="390">
                  <c:v>27.65</c:v>
                </c:pt>
                <c:pt idx="391">
                  <c:v>27.64</c:v>
                </c:pt>
                <c:pt idx="392">
                  <c:v>28.2</c:v>
                </c:pt>
                <c:pt idx="393">
                  <c:v>28.67</c:v>
                </c:pt>
                <c:pt idx="394">
                  <c:v>28.71</c:v>
                </c:pt>
                <c:pt idx="395">
                  <c:v>28.93</c:v>
                </c:pt>
                <c:pt idx="396">
                  <c:v>28.92</c:v>
                </c:pt>
                <c:pt idx="397">
                  <c:v>28.74</c:v>
                </c:pt>
                <c:pt idx="398">
                  <c:v>28.76</c:v>
                </c:pt>
                <c:pt idx="399">
                  <c:v>28.74</c:v>
                </c:pt>
                <c:pt idx="400">
                  <c:v>28.83</c:v>
                </c:pt>
                <c:pt idx="401">
                  <c:v>28.27</c:v>
                </c:pt>
                <c:pt idx="402">
                  <c:v>27.19</c:v>
                </c:pt>
                <c:pt idx="403">
                  <c:v>26.53</c:v>
                </c:pt>
                <c:pt idx="404">
                  <c:v>26.19</c:v>
                </c:pt>
                <c:pt idx="405">
                  <c:v>25.76</c:v>
                </c:pt>
                <c:pt idx="406">
                  <c:v>25.55</c:v>
                </c:pt>
                <c:pt idx="407">
                  <c:v>25.82</c:v>
                </c:pt>
                <c:pt idx="408">
                  <c:v>26.14</c:v>
                </c:pt>
                <c:pt idx="409">
                  <c:v>26.72</c:v>
                </c:pt>
                <c:pt idx="410">
                  <c:v>27.05</c:v>
                </c:pt>
                <c:pt idx="411">
                  <c:v>27.3</c:v>
                </c:pt>
                <c:pt idx="412">
                  <c:v>27.3</c:v>
                </c:pt>
                <c:pt idx="413">
                  <c:v>26.95</c:v>
                </c:pt>
                <c:pt idx="414">
                  <c:v>26.84</c:v>
                </c:pt>
                <c:pt idx="415">
                  <c:v>26.66</c:v>
                </c:pt>
                <c:pt idx="416">
                  <c:v>26.43</c:v>
                </c:pt>
                <c:pt idx="417">
                  <c:v>26.15</c:v>
                </c:pt>
                <c:pt idx="418">
                  <c:v>25.61</c:v>
                </c:pt>
                <c:pt idx="419">
                  <c:v>25.38</c:v>
                </c:pt>
                <c:pt idx="420">
                  <c:v>25.58</c:v>
                </c:pt>
                <c:pt idx="421">
                  <c:v>26.12</c:v>
                </c:pt>
                <c:pt idx="422">
                  <c:v>26.54</c:v>
                </c:pt>
                <c:pt idx="423">
                  <c:v>26.93</c:v>
                </c:pt>
                <c:pt idx="424">
                  <c:v>27.09</c:v>
                </c:pt>
                <c:pt idx="425">
                  <c:v>26.92</c:v>
                </c:pt>
                <c:pt idx="426">
                  <c:v>26.63</c:v>
                </c:pt>
                <c:pt idx="427">
                  <c:v>26.27</c:v>
                </c:pt>
                <c:pt idx="428">
                  <c:v>26.08</c:v>
                </c:pt>
                <c:pt idx="429">
                  <c:v>26.22</c:v>
                </c:pt>
                <c:pt idx="430">
                  <c:v>26.38</c:v>
                </c:pt>
                <c:pt idx="431">
                  <c:v>26.19</c:v>
                </c:pt>
                <c:pt idx="432">
                  <c:v>26.04</c:v>
                </c:pt>
                <c:pt idx="433">
                  <c:v>26.28</c:v>
                </c:pt>
                <c:pt idx="434">
                  <c:v>27.01</c:v>
                </c:pt>
                <c:pt idx="435">
                  <c:v>27.65</c:v>
                </c:pt>
                <c:pt idx="436">
                  <c:v>27.58</c:v>
                </c:pt>
                <c:pt idx="437">
                  <c:v>27.56</c:v>
                </c:pt>
                <c:pt idx="438">
                  <c:v>27.38</c:v>
                </c:pt>
                <c:pt idx="439">
                  <c:v>27.21</c:v>
                </c:pt>
                <c:pt idx="440">
                  <c:v>27.35</c:v>
                </c:pt>
                <c:pt idx="441">
                  <c:v>27.59</c:v>
                </c:pt>
                <c:pt idx="442">
                  <c:v>27.67</c:v>
                </c:pt>
                <c:pt idx="443">
                  <c:v>27.74</c:v>
                </c:pt>
                <c:pt idx="444">
                  <c:v>27.81</c:v>
                </c:pt>
                <c:pt idx="445">
                  <c:v>28.03</c:v>
                </c:pt>
                <c:pt idx="446">
                  <c:v>28.5</c:v>
                </c:pt>
                <c:pt idx="447">
                  <c:v>28.69</c:v>
                </c:pt>
                <c:pt idx="448">
                  <c:v>28.7</c:v>
                </c:pt>
                <c:pt idx="449">
                  <c:v>28.66</c:v>
                </c:pt>
                <c:pt idx="450">
                  <c:v>28.51</c:v>
                </c:pt>
                <c:pt idx="451">
                  <c:v>28.47</c:v>
                </c:pt>
                <c:pt idx="452">
                  <c:v>28.41</c:v>
                </c:pt>
                <c:pt idx="453">
                  <c:v>28.07</c:v>
                </c:pt>
                <c:pt idx="454">
                  <c:v>27.93</c:v>
                </c:pt>
                <c:pt idx="455">
                  <c:v>27.6</c:v>
                </c:pt>
                <c:pt idx="456">
                  <c:v>27.5</c:v>
                </c:pt>
                <c:pt idx="457">
                  <c:v>27.02</c:v>
                </c:pt>
                <c:pt idx="458">
                  <c:v>27.46</c:v>
                </c:pt>
                <c:pt idx="459">
                  <c:v>27.57</c:v>
                </c:pt>
                <c:pt idx="460">
                  <c:v>26.97</c:v>
                </c:pt>
                <c:pt idx="461">
                  <c:v>26.2</c:v>
                </c:pt>
                <c:pt idx="462">
                  <c:v>25.66</c:v>
                </c:pt>
                <c:pt idx="463">
                  <c:v>25.71</c:v>
                </c:pt>
                <c:pt idx="464">
                  <c:v>25.72</c:v>
                </c:pt>
                <c:pt idx="465">
                  <c:v>24.83</c:v>
                </c:pt>
                <c:pt idx="466">
                  <c:v>24.74</c:v>
                </c:pt>
                <c:pt idx="467">
                  <c:v>24.68</c:v>
                </c:pt>
                <c:pt idx="468">
                  <c:v>24.71</c:v>
                </c:pt>
                <c:pt idx="469">
                  <c:v>25.35</c:v>
                </c:pt>
                <c:pt idx="470">
                  <c:v>26.13</c:v>
                </c:pt>
                <c:pt idx="471">
                  <c:v>26.85</c:v>
                </c:pt>
                <c:pt idx="472">
                  <c:v>27.19</c:v>
                </c:pt>
                <c:pt idx="473">
                  <c:v>27.24</c:v>
                </c:pt>
                <c:pt idx="474">
                  <c:v>26.79</c:v>
                </c:pt>
                <c:pt idx="475">
                  <c:v>26.42</c:v>
                </c:pt>
                <c:pt idx="476">
                  <c:v>26.46</c:v>
                </c:pt>
                <c:pt idx="477">
                  <c:v>26.31</c:v>
                </c:pt>
                <c:pt idx="478">
                  <c:v>26.28</c:v>
                </c:pt>
                <c:pt idx="479">
                  <c:v>26.58</c:v>
                </c:pt>
                <c:pt idx="480">
                  <c:v>26.63</c:v>
                </c:pt>
                <c:pt idx="481">
                  <c:v>27.04</c:v>
                </c:pt>
                <c:pt idx="482">
                  <c:v>27.41</c:v>
                </c:pt>
                <c:pt idx="483">
                  <c:v>27.95</c:v>
                </c:pt>
                <c:pt idx="484">
                  <c:v>28.08</c:v>
                </c:pt>
                <c:pt idx="485">
                  <c:v>27.63</c:v>
                </c:pt>
                <c:pt idx="486">
                  <c:v>27.42</c:v>
                </c:pt>
                <c:pt idx="487">
                  <c:v>27.16</c:v>
                </c:pt>
                <c:pt idx="488">
                  <c:v>26.96</c:v>
                </c:pt>
                <c:pt idx="489">
                  <c:v>27.01</c:v>
                </c:pt>
                <c:pt idx="490">
                  <c:v>26.88</c:v>
                </c:pt>
                <c:pt idx="491">
                  <c:v>26.97</c:v>
                </c:pt>
                <c:pt idx="492">
                  <c:v>27.08</c:v>
                </c:pt>
                <c:pt idx="493">
                  <c:v>27.13</c:v>
                </c:pt>
                <c:pt idx="494">
                  <c:v>27.39</c:v>
                </c:pt>
                <c:pt idx="495">
                  <c:v>28.11</c:v>
                </c:pt>
                <c:pt idx="496">
                  <c:v>28.36</c:v>
                </c:pt>
                <c:pt idx="497">
                  <c:v>28.41</c:v>
                </c:pt>
                <c:pt idx="498">
                  <c:v>28.17</c:v>
                </c:pt>
                <c:pt idx="499">
                  <c:v>27.72</c:v>
                </c:pt>
                <c:pt idx="500">
                  <c:v>27.41</c:v>
                </c:pt>
                <c:pt idx="501">
                  <c:v>27.61</c:v>
                </c:pt>
                <c:pt idx="502">
                  <c:v>27.92</c:v>
                </c:pt>
                <c:pt idx="503">
                  <c:v>28.3</c:v>
                </c:pt>
                <c:pt idx="504">
                  <c:v>28.35</c:v>
                </c:pt>
                <c:pt idx="505">
                  <c:v>28.42</c:v>
                </c:pt>
                <c:pt idx="506">
                  <c:v>28.65</c:v>
                </c:pt>
                <c:pt idx="507">
                  <c:v>29.05</c:v>
                </c:pt>
                <c:pt idx="508">
                  <c:v>29.01</c:v>
                </c:pt>
                <c:pt idx="509">
                  <c:v>28.35</c:v>
                </c:pt>
                <c:pt idx="510">
                  <c:v>27.56</c:v>
                </c:pt>
                <c:pt idx="511">
                  <c:v>26.97</c:v>
                </c:pt>
                <c:pt idx="512">
                  <c:v>26.67</c:v>
                </c:pt>
                <c:pt idx="513">
                  <c:v>26.4</c:v>
                </c:pt>
                <c:pt idx="514">
                  <c:v>26.59</c:v>
                </c:pt>
                <c:pt idx="515">
                  <c:v>26.71</c:v>
                </c:pt>
                <c:pt idx="516">
                  <c:v>26.88</c:v>
                </c:pt>
                <c:pt idx="517">
                  <c:v>27.21</c:v>
                </c:pt>
                <c:pt idx="518">
                  <c:v>27.72</c:v>
                </c:pt>
                <c:pt idx="519">
                  <c:v>28.5</c:v>
                </c:pt>
                <c:pt idx="520">
                  <c:v>28.7</c:v>
                </c:pt>
                <c:pt idx="521">
                  <c:v>28.08</c:v>
                </c:pt>
                <c:pt idx="522">
                  <c:v>27.6</c:v>
                </c:pt>
                <c:pt idx="523">
                  <c:v>27.02</c:v>
                </c:pt>
                <c:pt idx="524">
                  <c:v>27.14</c:v>
                </c:pt>
                <c:pt idx="525">
                  <c:v>27.01</c:v>
                </c:pt>
                <c:pt idx="526">
                  <c:v>26.92</c:v>
                </c:pt>
                <c:pt idx="527">
                  <c:v>26.79</c:v>
                </c:pt>
                <c:pt idx="528">
                  <c:v>26.75</c:v>
                </c:pt>
                <c:pt idx="529">
                  <c:v>26.97</c:v>
                </c:pt>
                <c:pt idx="530">
                  <c:v>27.52</c:v>
                </c:pt>
                <c:pt idx="531">
                  <c:v>28.12</c:v>
                </c:pt>
                <c:pt idx="532">
                  <c:v>28.27</c:v>
                </c:pt>
                <c:pt idx="533">
                  <c:v>28.09</c:v>
                </c:pt>
                <c:pt idx="534">
                  <c:v>27.67</c:v>
                </c:pt>
                <c:pt idx="535">
                  <c:v>27.39</c:v>
                </c:pt>
                <c:pt idx="536">
                  <c:v>27.25</c:v>
                </c:pt>
                <c:pt idx="537">
                  <c:v>27.54</c:v>
                </c:pt>
                <c:pt idx="538">
                  <c:v>27.95</c:v>
                </c:pt>
                <c:pt idx="539">
                  <c:v>28.01</c:v>
                </c:pt>
                <c:pt idx="540">
                  <c:v>27.74</c:v>
                </c:pt>
                <c:pt idx="541">
                  <c:v>27.68</c:v>
                </c:pt>
                <c:pt idx="542">
                  <c:v>27.92</c:v>
                </c:pt>
                <c:pt idx="543">
                  <c:v>28.17</c:v>
                </c:pt>
                <c:pt idx="544">
                  <c:v>27.87</c:v>
                </c:pt>
                <c:pt idx="545">
                  <c:v>27.8</c:v>
                </c:pt>
                <c:pt idx="546">
                  <c:v>27.25</c:v>
                </c:pt>
                <c:pt idx="547">
                  <c:v>26.42</c:v>
                </c:pt>
                <c:pt idx="548">
                  <c:v>26.2</c:v>
                </c:pt>
                <c:pt idx="549">
                  <c:v>26.08</c:v>
                </c:pt>
                <c:pt idx="550">
                  <c:v>25.83</c:v>
                </c:pt>
                <c:pt idx="551">
                  <c:v>25.87</c:v>
                </c:pt>
                <c:pt idx="552">
                  <c:v>25.85</c:v>
                </c:pt>
                <c:pt idx="553">
                  <c:v>25.99</c:v>
                </c:pt>
                <c:pt idx="554">
                  <c:v>26.75</c:v>
                </c:pt>
                <c:pt idx="555">
                  <c:v>27.42</c:v>
                </c:pt>
                <c:pt idx="556">
                  <c:v>27.65</c:v>
                </c:pt>
                <c:pt idx="557">
                  <c:v>27.49</c:v>
                </c:pt>
                <c:pt idx="558">
                  <c:v>27.01</c:v>
                </c:pt>
                <c:pt idx="559">
                  <c:v>26.75</c:v>
                </c:pt>
                <c:pt idx="560">
                  <c:v>26.44</c:v>
                </c:pt>
                <c:pt idx="561">
                  <c:v>26.49</c:v>
                </c:pt>
                <c:pt idx="562">
                  <c:v>26.43</c:v>
                </c:pt>
                <c:pt idx="563">
                  <c:v>26.13</c:v>
                </c:pt>
                <c:pt idx="564">
                  <c:v>26.09</c:v>
                </c:pt>
                <c:pt idx="565">
                  <c:v>26.47</c:v>
                </c:pt>
                <c:pt idx="566">
                  <c:v>27.15</c:v>
                </c:pt>
                <c:pt idx="567">
                  <c:v>27.98</c:v>
                </c:pt>
                <c:pt idx="568">
                  <c:v>28.63</c:v>
                </c:pt>
                <c:pt idx="569">
                  <c:v>28.86</c:v>
                </c:pt>
                <c:pt idx="570">
                  <c:v>28.86</c:v>
                </c:pt>
                <c:pt idx="571">
                  <c:v>28.69</c:v>
                </c:pt>
                <c:pt idx="572">
                  <c:v>28.89</c:v>
                </c:pt>
                <c:pt idx="573">
                  <c:v>29.13</c:v>
                </c:pt>
                <c:pt idx="574">
                  <c:v>29.12</c:v>
                </c:pt>
                <c:pt idx="575">
                  <c:v>29.04</c:v>
                </c:pt>
                <c:pt idx="576">
                  <c:v>28.98</c:v>
                </c:pt>
                <c:pt idx="577">
                  <c:v>28.72</c:v>
                </c:pt>
                <c:pt idx="578">
                  <c:v>28.67</c:v>
                </c:pt>
                <c:pt idx="579">
                  <c:v>28.66</c:v>
                </c:pt>
                <c:pt idx="580">
                  <c:v>28.48</c:v>
                </c:pt>
                <c:pt idx="581">
                  <c:v>27.42</c:v>
                </c:pt>
                <c:pt idx="582">
                  <c:v>26.53</c:v>
                </c:pt>
                <c:pt idx="583">
                  <c:v>25.93</c:v>
                </c:pt>
                <c:pt idx="584">
                  <c:v>25.66</c:v>
                </c:pt>
                <c:pt idx="585">
                  <c:v>25.46</c:v>
                </c:pt>
                <c:pt idx="586">
                  <c:v>25.49</c:v>
                </c:pt>
                <c:pt idx="587">
                  <c:v>25.13</c:v>
                </c:pt>
                <c:pt idx="588">
                  <c:v>24.97</c:v>
                </c:pt>
                <c:pt idx="589">
                  <c:v>25.59</c:v>
                </c:pt>
                <c:pt idx="590">
                  <c:v>26.45</c:v>
                </c:pt>
                <c:pt idx="591">
                  <c:v>26.93</c:v>
                </c:pt>
                <c:pt idx="592">
                  <c:v>27</c:v>
                </c:pt>
                <c:pt idx="593">
                  <c:v>26.67</c:v>
                </c:pt>
                <c:pt idx="594">
                  <c:v>26.28</c:v>
                </c:pt>
                <c:pt idx="595">
                  <c:v>25.82</c:v>
                </c:pt>
                <c:pt idx="596">
                  <c:v>25.76</c:v>
                </c:pt>
                <c:pt idx="597">
                  <c:v>25.61</c:v>
                </c:pt>
                <c:pt idx="598">
                  <c:v>25.21</c:v>
                </c:pt>
                <c:pt idx="599">
                  <c:v>24.97</c:v>
                </c:pt>
                <c:pt idx="600">
                  <c:v>24.89</c:v>
                </c:pt>
                <c:pt idx="601">
                  <c:v>25.25</c:v>
                </c:pt>
                <c:pt idx="602">
                  <c:v>26.29</c:v>
                </c:pt>
                <c:pt idx="603">
                  <c:v>27</c:v>
                </c:pt>
                <c:pt idx="604">
                  <c:v>27.11</c:v>
                </c:pt>
                <c:pt idx="605">
                  <c:v>26.97</c:v>
                </c:pt>
                <c:pt idx="606">
                  <c:v>26.69</c:v>
                </c:pt>
                <c:pt idx="607">
                  <c:v>26.46</c:v>
                </c:pt>
                <c:pt idx="608">
                  <c:v>26.32</c:v>
                </c:pt>
                <c:pt idx="609">
                  <c:v>26.12</c:v>
                </c:pt>
                <c:pt idx="610">
                  <c:v>26.01</c:v>
                </c:pt>
                <c:pt idx="611">
                  <c:v>25.84</c:v>
                </c:pt>
                <c:pt idx="612">
                  <c:v>25.94</c:v>
                </c:pt>
                <c:pt idx="613">
                  <c:v>26.26</c:v>
                </c:pt>
                <c:pt idx="614">
                  <c:v>26.91</c:v>
                </c:pt>
                <c:pt idx="615">
                  <c:v>27.4</c:v>
                </c:pt>
                <c:pt idx="616">
                  <c:v>27.71</c:v>
                </c:pt>
                <c:pt idx="617">
                  <c:v>27.61</c:v>
                </c:pt>
                <c:pt idx="618">
                  <c:v>27.37</c:v>
                </c:pt>
                <c:pt idx="619">
                  <c:v>26.96</c:v>
                </c:pt>
                <c:pt idx="620">
                  <c:v>26.75</c:v>
                </c:pt>
                <c:pt idx="621">
                  <c:v>26.67</c:v>
                </c:pt>
                <c:pt idx="622">
                  <c:v>26.48</c:v>
                </c:pt>
                <c:pt idx="623">
                  <c:v>26.33</c:v>
                </c:pt>
                <c:pt idx="624">
                  <c:v>26.5</c:v>
                </c:pt>
                <c:pt idx="625">
                  <c:v>26.84</c:v>
                </c:pt>
                <c:pt idx="626">
                  <c:v>27.5</c:v>
                </c:pt>
                <c:pt idx="627">
                  <c:v>28</c:v>
                </c:pt>
                <c:pt idx="628">
                  <c:v>28.43</c:v>
                </c:pt>
                <c:pt idx="629">
                  <c:v>28.48</c:v>
                </c:pt>
                <c:pt idx="630">
                  <c:v>28.03</c:v>
                </c:pt>
                <c:pt idx="631">
                  <c:v>27.65</c:v>
                </c:pt>
                <c:pt idx="632">
                  <c:v>27.73</c:v>
                </c:pt>
                <c:pt idx="633">
                  <c:v>27.93</c:v>
                </c:pt>
                <c:pt idx="634">
                  <c:v>28.13</c:v>
                </c:pt>
                <c:pt idx="635">
                  <c:v>28.09</c:v>
                </c:pt>
                <c:pt idx="636">
                  <c:v>27.68</c:v>
                </c:pt>
                <c:pt idx="637">
                  <c:v>27.64</c:v>
                </c:pt>
                <c:pt idx="638">
                  <c:v>27.85</c:v>
                </c:pt>
                <c:pt idx="639">
                  <c:v>27.75</c:v>
                </c:pt>
                <c:pt idx="640">
                  <c:v>27.43</c:v>
                </c:pt>
                <c:pt idx="641">
                  <c:v>27.57</c:v>
                </c:pt>
                <c:pt idx="642">
                  <c:v>27.67</c:v>
                </c:pt>
                <c:pt idx="643">
                  <c:v>27.33</c:v>
                </c:pt>
                <c:pt idx="644">
                  <c:v>27.11</c:v>
                </c:pt>
                <c:pt idx="645">
                  <c:v>27.33</c:v>
                </c:pt>
                <c:pt idx="646">
                  <c:v>27.14</c:v>
                </c:pt>
                <c:pt idx="647">
                  <c:v>27.07</c:v>
                </c:pt>
                <c:pt idx="648">
                  <c:v>26.93</c:v>
                </c:pt>
                <c:pt idx="649">
                  <c:v>27.07</c:v>
                </c:pt>
                <c:pt idx="650">
                  <c:v>27.42</c:v>
                </c:pt>
                <c:pt idx="651">
                  <c:v>27.93</c:v>
                </c:pt>
                <c:pt idx="652">
                  <c:v>28.03</c:v>
                </c:pt>
                <c:pt idx="653">
                  <c:v>27.94</c:v>
                </c:pt>
                <c:pt idx="654">
                  <c:v>27.86</c:v>
                </c:pt>
                <c:pt idx="655">
                  <c:v>27.66</c:v>
                </c:pt>
                <c:pt idx="656">
                  <c:v>27.58</c:v>
                </c:pt>
                <c:pt idx="657">
                  <c:v>27.55</c:v>
                </c:pt>
                <c:pt idx="658">
                  <c:v>27.39</c:v>
                </c:pt>
                <c:pt idx="659">
                  <c:v>27.4</c:v>
                </c:pt>
                <c:pt idx="660">
                  <c:v>27.32</c:v>
                </c:pt>
                <c:pt idx="661">
                  <c:v>27.18</c:v>
                </c:pt>
                <c:pt idx="662">
                  <c:v>27.64</c:v>
                </c:pt>
                <c:pt idx="663">
                  <c:v>28.03</c:v>
                </c:pt>
                <c:pt idx="664">
                  <c:v>28.3</c:v>
                </c:pt>
                <c:pt idx="665">
                  <c:v>27.99</c:v>
                </c:pt>
                <c:pt idx="666">
                  <c:v>27.45</c:v>
                </c:pt>
                <c:pt idx="667">
                  <c:v>27.12</c:v>
                </c:pt>
                <c:pt idx="668">
                  <c:v>26.8</c:v>
                </c:pt>
                <c:pt idx="669">
                  <c:v>26.72</c:v>
                </c:pt>
                <c:pt idx="670">
                  <c:v>26.13</c:v>
                </c:pt>
                <c:pt idx="671">
                  <c:v>25.81</c:v>
                </c:pt>
                <c:pt idx="672">
                  <c:v>25.67</c:v>
                </c:pt>
                <c:pt idx="673">
                  <c:v>26.16</c:v>
                </c:pt>
                <c:pt idx="674">
                  <c:v>26.82</c:v>
                </c:pt>
                <c:pt idx="675">
                  <c:v>27.55</c:v>
                </c:pt>
                <c:pt idx="676">
                  <c:v>27.92</c:v>
                </c:pt>
                <c:pt idx="677">
                  <c:v>27.83</c:v>
                </c:pt>
                <c:pt idx="678">
                  <c:v>27.37</c:v>
                </c:pt>
                <c:pt idx="679">
                  <c:v>27.26</c:v>
                </c:pt>
                <c:pt idx="680">
                  <c:v>27.33</c:v>
                </c:pt>
                <c:pt idx="681">
                  <c:v>27.48</c:v>
                </c:pt>
                <c:pt idx="682">
                  <c:v>27.82</c:v>
                </c:pt>
                <c:pt idx="683">
                  <c:v>27.87</c:v>
                </c:pt>
                <c:pt idx="684">
                  <c:v>27.39</c:v>
                </c:pt>
                <c:pt idx="685">
                  <c:v>27</c:v>
                </c:pt>
                <c:pt idx="686">
                  <c:v>27.27</c:v>
                </c:pt>
                <c:pt idx="687">
                  <c:v>27.56</c:v>
                </c:pt>
                <c:pt idx="688">
                  <c:v>27.55</c:v>
                </c:pt>
                <c:pt idx="689">
                  <c:v>27.54</c:v>
                </c:pt>
                <c:pt idx="690">
                  <c:v>26.94</c:v>
                </c:pt>
                <c:pt idx="691">
                  <c:v>26.29</c:v>
                </c:pt>
                <c:pt idx="692">
                  <c:v>25.97</c:v>
                </c:pt>
                <c:pt idx="693">
                  <c:v>25.75</c:v>
                </c:pt>
                <c:pt idx="694">
                  <c:v>25.48</c:v>
                </c:pt>
                <c:pt idx="695">
                  <c:v>25.39</c:v>
                </c:pt>
                <c:pt idx="696">
                  <c:v>25.09</c:v>
                </c:pt>
                <c:pt idx="697">
                  <c:v>25.21</c:v>
                </c:pt>
                <c:pt idx="698">
                  <c:v>26.18</c:v>
                </c:pt>
                <c:pt idx="699">
                  <c:v>26.98</c:v>
                </c:pt>
                <c:pt idx="700">
                  <c:v>27.2</c:v>
                </c:pt>
                <c:pt idx="701">
                  <c:v>27.15</c:v>
                </c:pt>
                <c:pt idx="702">
                  <c:v>27</c:v>
                </c:pt>
                <c:pt idx="703">
                  <c:v>26.81</c:v>
                </c:pt>
                <c:pt idx="704">
                  <c:v>26.7</c:v>
                </c:pt>
                <c:pt idx="705">
                  <c:v>26.67</c:v>
                </c:pt>
                <c:pt idx="706">
                  <c:v>26.32</c:v>
                </c:pt>
                <c:pt idx="707">
                  <c:v>25.89</c:v>
                </c:pt>
                <c:pt idx="708">
                  <c:v>25.73</c:v>
                </c:pt>
                <c:pt idx="709">
                  <c:v>26.1</c:v>
                </c:pt>
                <c:pt idx="710">
                  <c:v>26.8</c:v>
                </c:pt>
                <c:pt idx="711">
                  <c:v>27.65</c:v>
                </c:pt>
                <c:pt idx="712">
                  <c:v>28.15</c:v>
                </c:pt>
                <c:pt idx="713">
                  <c:v>28.12</c:v>
                </c:pt>
                <c:pt idx="714">
                  <c:v>27.81</c:v>
                </c:pt>
                <c:pt idx="715">
                  <c:v>27.53</c:v>
                </c:pt>
                <c:pt idx="716">
                  <c:v>27.53</c:v>
                </c:pt>
                <c:pt idx="717">
                  <c:v>27.78</c:v>
                </c:pt>
                <c:pt idx="718">
                  <c:v>28.27</c:v>
                </c:pt>
                <c:pt idx="719">
                  <c:v>28.47</c:v>
                </c:pt>
                <c:pt idx="720">
                  <c:v>28.24</c:v>
                </c:pt>
                <c:pt idx="721">
                  <c:v>28.15</c:v>
                </c:pt>
                <c:pt idx="722">
                  <c:v>28.33</c:v>
                </c:pt>
                <c:pt idx="723">
                  <c:v>28.44</c:v>
                </c:pt>
                <c:pt idx="724">
                  <c:v>28.02</c:v>
                </c:pt>
                <c:pt idx="725">
                  <c:v>27.23</c:v>
                </c:pt>
                <c:pt idx="726">
                  <c:v>26.39</c:v>
                </c:pt>
                <c:pt idx="727">
                  <c:v>25.64</c:v>
                </c:pt>
                <c:pt idx="728">
                  <c:v>25.31</c:v>
                </c:pt>
                <c:pt idx="729">
                  <c:v>25.26</c:v>
                </c:pt>
                <c:pt idx="730">
                  <c:v>25.32</c:v>
                </c:pt>
                <c:pt idx="731">
                  <c:v>25.29</c:v>
                </c:pt>
                <c:pt idx="732">
                  <c:v>25.09</c:v>
                </c:pt>
                <c:pt idx="733">
                  <c:v>25.69</c:v>
                </c:pt>
                <c:pt idx="734">
                  <c:v>26.39</c:v>
                </c:pt>
                <c:pt idx="735">
                  <c:v>27.21</c:v>
                </c:pt>
                <c:pt idx="736">
                  <c:v>27.66</c:v>
                </c:pt>
                <c:pt idx="737">
                  <c:v>27.64</c:v>
                </c:pt>
                <c:pt idx="738">
                  <c:v>27.09</c:v>
                </c:pt>
                <c:pt idx="739">
                  <c:v>26.53</c:v>
                </c:pt>
                <c:pt idx="740">
                  <c:v>26.17</c:v>
                </c:pt>
                <c:pt idx="741">
                  <c:v>25.98</c:v>
                </c:pt>
                <c:pt idx="742">
                  <c:v>25.7</c:v>
                </c:pt>
                <c:pt idx="743">
                  <c:v>25.61</c:v>
                </c:pt>
                <c:pt idx="744">
                  <c:v>25.84</c:v>
                </c:pt>
                <c:pt idx="745">
                  <c:v>26.18</c:v>
                </c:pt>
                <c:pt idx="746">
                  <c:v>26.93</c:v>
                </c:pt>
                <c:pt idx="747">
                  <c:v>27.54</c:v>
                </c:pt>
                <c:pt idx="748">
                  <c:v>27.72</c:v>
                </c:pt>
                <c:pt idx="749">
                  <c:v>27.69</c:v>
                </c:pt>
                <c:pt idx="750">
                  <c:v>27.38</c:v>
                </c:pt>
                <c:pt idx="751">
                  <c:v>27.21</c:v>
                </c:pt>
                <c:pt idx="752">
                  <c:v>27.58</c:v>
                </c:pt>
                <c:pt idx="753">
                  <c:v>27.35</c:v>
                </c:pt>
                <c:pt idx="754">
                  <c:v>27.2</c:v>
                </c:pt>
                <c:pt idx="755">
                  <c:v>26.23</c:v>
                </c:pt>
                <c:pt idx="756">
                  <c:v>25.89</c:v>
                </c:pt>
                <c:pt idx="757">
                  <c:v>26.21</c:v>
                </c:pt>
                <c:pt idx="758">
                  <c:v>26.89</c:v>
                </c:pt>
                <c:pt idx="759">
                  <c:v>27.81</c:v>
                </c:pt>
                <c:pt idx="760">
                  <c:v>27.78</c:v>
                </c:pt>
                <c:pt idx="761">
                  <c:v>27.38</c:v>
                </c:pt>
                <c:pt idx="762">
                  <c:v>26.95</c:v>
                </c:pt>
                <c:pt idx="763">
                  <c:v>26.55</c:v>
                </c:pt>
                <c:pt idx="764">
                  <c:v>26.55</c:v>
                </c:pt>
                <c:pt idx="765">
                  <c:v>26.65</c:v>
                </c:pt>
                <c:pt idx="766">
                  <c:v>26.54</c:v>
                </c:pt>
                <c:pt idx="767">
                  <c:v>26.2</c:v>
                </c:pt>
                <c:pt idx="768">
                  <c:v>26.03</c:v>
                </c:pt>
                <c:pt idx="769">
                  <c:v>26.08</c:v>
                </c:pt>
                <c:pt idx="770">
                  <c:v>26.87</c:v>
                </c:pt>
                <c:pt idx="771">
                  <c:v>27.68</c:v>
                </c:pt>
              </c:numCache>
            </c:numRef>
          </c:xVal>
          <c:yVal>
            <c:numRef>
              <c:f>Nino34_detrend!$F$2:$F$773</c:f>
              <c:numCache>
                <c:formatCode>0.00</c:formatCode>
                <c:ptCount val="772"/>
                <c:pt idx="0">
                  <c:v>25.53</c:v>
                </c:pt>
                <c:pt idx="1">
                  <c:v>25.26</c:v>
                </c:pt>
                <c:pt idx="2">
                  <c:v>26.18</c:v>
                </c:pt>
                <c:pt idx="3">
                  <c:v>26.86</c:v>
                </c:pt>
                <c:pt idx="4">
                  <c:v>26.56</c:v>
                </c:pt>
                <c:pt idx="5">
                  <c:v>26.82</c:v>
                </c:pt>
                <c:pt idx="6">
                  <c:v>26.14</c:v>
                </c:pt>
                <c:pt idx="7">
                  <c:v>26.24</c:v>
                </c:pt>
                <c:pt idx="8">
                  <c:v>25.65</c:v>
                </c:pt>
                <c:pt idx="9">
                  <c:v>25.9</c:v>
                </c:pt>
                <c:pt idx="10">
                  <c:v>25.27</c:v>
                </c:pt>
                <c:pt idx="11">
                  <c:v>25.55</c:v>
                </c:pt>
                <c:pt idx="12">
                  <c:v>25.45</c:v>
                </c:pt>
                <c:pt idx="13">
                  <c:v>26.02</c:v>
                </c:pt>
                <c:pt idx="14">
                  <c:v>26.48</c:v>
                </c:pt>
                <c:pt idx="15">
                  <c:v>27.6</c:v>
                </c:pt>
                <c:pt idx="16">
                  <c:v>27.77</c:v>
                </c:pt>
                <c:pt idx="17">
                  <c:v>27.6</c:v>
                </c:pt>
                <c:pt idx="18">
                  <c:v>27.88</c:v>
                </c:pt>
                <c:pt idx="19">
                  <c:v>27.77</c:v>
                </c:pt>
                <c:pt idx="20">
                  <c:v>27.42</c:v>
                </c:pt>
                <c:pt idx="21">
                  <c:v>27.52</c:v>
                </c:pt>
                <c:pt idx="22">
                  <c:v>27.44</c:v>
                </c:pt>
                <c:pt idx="23">
                  <c:v>27.3</c:v>
                </c:pt>
                <c:pt idx="24">
                  <c:v>26.97</c:v>
                </c:pt>
                <c:pt idx="25">
                  <c:v>27</c:v>
                </c:pt>
                <c:pt idx="26">
                  <c:v>27.3</c:v>
                </c:pt>
                <c:pt idx="27">
                  <c:v>28.18</c:v>
                </c:pt>
                <c:pt idx="28">
                  <c:v>27.48</c:v>
                </c:pt>
                <c:pt idx="29">
                  <c:v>27.03</c:v>
                </c:pt>
                <c:pt idx="30">
                  <c:v>26.63</c:v>
                </c:pt>
                <c:pt idx="31">
                  <c:v>26.45</c:v>
                </c:pt>
                <c:pt idx="32">
                  <c:v>26.4</c:v>
                </c:pt>
                <c:pt idx="33">
                  <c:v>26.7</c:v>
                </c:pt>
                <c:pt idx="34">
                  <c:v>26.33</c:v>
                </c:pt>
                <c:pt idx="35">
                  <c:v>26.04</c:v>
                </c:pt>
                <c:pt idx="36">
                  <c:v>26.94</c:v>
                </c:pt>
                <c:pt idx="37">
                  <c:v>27</c:v>
                </c:pt>
                <c:pt idx="38">
                  <c:v>27.48</c:v>
                </c:pt>
                <c:pt idx="39">
                  <c:v>28.54</c:v>
                </c:pt>
                <c:pt idx="40">
                  <c:v>28.21</c:v>
                </c:pt>
                <c:pt idx="41">
                  <c:v>28.1</c:v>
                </c:pt>
                <c:pt idx="42">
                  <c:v>27.42</c:v>
                </c:pt>
                <c:pt idx="43">
                  <c:v>26.91</c:v>
                </c:pt>
                <c:pt idx="44">
                  <c:v>27.42</c:v>
                </c:pt>
                <c:pt idx="45">
                  <c:v>26.84</c:v>
                </c:pt>
                <c:pt idx="46">
                  <c:v>26.96</c:v>
                </c:pt>
                <c:pt idx="47">
                  <c:v>26.74</c:v>
                </c:pt>
                <c:pt idx="48">
                  <c:v>26.97</c:v>
                </c:pt>
                <c:pt idx="49">
                  <c:v>26.98</c:v>
                </c:pt>
                <c:pt idx="50">
                  <c:v>27.27</c:v>
                </c:pt>
                <c:pt idx="51">
                  <c:v>27.45</c:v>
                </c:pt>
                <c:pt idx="52">
                  <c:v>27.34</c:v>
                </c:pt>
                <c:pt idx="53">
                  <c:v>26.88</c:v>
                </c:pt>
                <c:pt idx="54">
                  <c:v>26.2</c:v>
                </c:pt>
                <c:pt idx="55">
                  <c:v>25.8</c:v>
                </c:pt>
                <c:pt idx="56">
                  <c:v>25.72</c:v>
                </c:pt>
                <c:pt idx="57">
                  <c:v>25.82</c:v>
                </c:pt>
                <c:pt idx="58">
                  <c:v>25.49</c:v>
                </c:pt>
                <c:pt idx="59">
                  <c:v>25.79</c:v>
                </c:pt>
                <c:pt idx="60">
                  <c:v>25.92</c:v>
                </c:pt>
                <c:pt idx="61">
                  <c:v>25.98</c:v>
                </c:pt>
                <c:pt idx="62">
                  <c:v>26.46</c:v>
                </c:pt>
                <c:pt idx="63">
                  <c:v>26.82</c:v>
                </c:pt>
                <c:pt idx="64">
                  <c:v>26.64</c:v>
                </c:pt>
                <c:pt idx="65">
                  <c:v>26.49</c:v>
                </c:pt>
                <c:pt idx="66">
                  <c:v>25.91</c:v>
                </c:pt>
                <c:pt idx="67">
                  <c:v>25.96</c:v>
                </c:pt>
                <c:pt idx="68">
                  <c:v>25.42</c:v>
                </c:pt>
                <c:pt idx="69">
                  <c:v>25.14</c:v>
                </c:pt>
                <c:pt idx="70">
                  <c:v>24.75</c:v>
                </c:pt>
                <c:pt idx="71">
                  <c:v>25.07</c:v>
                </c:pt>
                <c:pt idx="72">
                  <c:v>25.35</c:v>
                </c:pt>
                <c:pt idx="73">
                  <c:v>25.79</c:v>
                </c:pt>
                <c:pt idx="74">
                  <c:v>26.32</c:v>
                </c:pt>
                <c:pt idx="75">
                  <c:v>26.99</c:v>
                </c:pt>
                <c:pt idx="76">
                  <c:v>27.28</c:v>
                </c:pt>
                <c:pt idx="77">
                  <c:v>26.85</c:v>
                </c:pt>
                <c:pt idx="78">
                  <c:v>26.28</c:v>
                </c:pt>
                <c:pt idx="79">
                  <c:v>26.06</c:v>
                </c:pt>
                <c:pt idx="80">
                  <c:v>25.84</c:v>
                </c:pt>
                <c:pt idx="81">
                  <c:v>26.04</c:v>
                </c:pt>
                <c:pt idx="82">
                  <c:v>25.64</c:v>
                </c:pt>
                <c:pt idx="83">
                  <c:v>26.01</c:v>
                </c:pt>
                <c:pt idx="84">
                  <c:v>26.02</c:v>
                </c:pt>
                <c:pt idx="85">
                  <c:v>26.52</c:v>
                </c:pt>
                <c:pt idx="86">
                  <c:v>27.34</c:v>
                </c:pt>
                <c:pt idx="87">
                  <c:v>28.19</c:v>
                </c:pt>
                <c:pt idx="88">
                  <c:v>28.31</c:v>
                </c:pt>
                <c:pt idx="89">
                  <c:v>28.22</c:v>
                </c:pt>
                <c:pt idx="90">
                  <c:v>27.91</c:v>
                </c:pt>
                <c:pt idx="91">
                  <c:v>27.66</c:v>
                </c:pt>
                <c:pt idx="92">
                  <c:v>27.28</c:v>
                </c:pt>
                <c:pt idx="93">
                  <c:v>27.48</c:v>
                </c:pt>
                <c:pt idx="94">
                  <c:v>27.74</c:v>
                </c:pt>
                <c:pt idx="95">
                  <c:v>27.76</c:v>
                </c:pt>
                <c:pt idx="96">
                  <c:v>28.12</c:v>
                </c:pt>
                <c:pt idx="97">
                  <c:v>28.16</c:v>
                </c:pt>
                <c:pt idx="98">
                  <c:v>28.25</c:v>
                </c:pt>
                <c:pt idx="99">
                  <c:v>28.08</c:v>
                </c:pt>
                <c:pt idx="100">
                  <c:v>28.19</c:v>
                </c:pt>
                <c:pt idx="101">
                  <c:v>27.99</c:v>
                </c:pt>
                <c:pt idx="102">
                  <c:v>27.26</c:v>
                </c:pt>
                <c:pt idx="103">
                  <c:v>27.12</c:v>
                </c:pt>
                <c:pt idx="104">
                  <c:v>26.44</c:v>
                </c:pt>
                <c:pt idx="105">
                  <c:v>26.7</c:v>
                </c:pt>
                <c:pt idx="106">
                  <c:v>26.71</c:v>
                </c:pt>
                <c:pt idx="107">
                  <c:v>26.89</c:v>
                </c:pt>
                <c:pt idx="108">
                  <c:v>27.01</c:v>
                </c:pt>
                <c:pt idx="109">
                  <c:v>27.26</c:v>
                </c:pt>
                <c:pt idx="110">
                  <c:v>27.52</c:v>
                </c:pt>
                <c:pt idx="111">
                  <c:v>28.04</c:v>
                </c:pt>
                <c:pt idx="112">
                  <c:v>27.85</c:v>
                </c:pt>
                <c:pt idx="113">
                  <c:v>27.36</c:v>
                </c:pt>
                <c:pt idx="114">
                  <c:v>26.95</c:v>
                </c:pt>
                <c:pt idx="115">
                  <c:v>26.47</c:v>
                </c:pt>
                <c:pt idx="116">
                  <c:v>26.22</c:v>
                </c:pt>
                <c:pt idx="117">
                  <c:v>26.84</c:v>
                </c:pt>
                <c:pt idx="118">
                  <c:v>26.48</c:v>
                </c:pt>
                <c:pt idx="119">
                  <c:v>26.54</c:v>
                </c:pt>
                <c:pt idx="120">
                  <c:v>26.6</c:v>
                </c:pt>
                <c:pt idx="121">
                  <c:v>26.52</c:v>
                </c:pt>
                <c:pt idx="122">
                  <c:v>27.17</c:v>
                </c:pt>
                <c:pt idx="123">
                  <c:v>27.78</c:v>
                </c:pt>
                <c:pt idx="124">
                  <c:v>27.92</c:v>
                </c:pt>
                <c:pt idx="125">
                  <c:v>27.48</c:v>
                </c:pt>
                <c:pt idx="126">
                  <c:v>26.98</c:v>
                </c:pt>
                <c:pt idx="127">
                  <c:v>26.87</c:v>
                </c:pt>
                <c:pt idx="128">
                  <c:v>26.79</c:v>
                </c:pt>
                <c:pt idx="129">
                  <c:v>26.67</c:v>
                </c:pt>
                <c:pt idx="130">
                  <c:v>26.27</c:v>
                </c:pt>
                <c:pt idx="131">
                  <c:v>26.6</c:v>
                </c:pt>
                <c:pt idx="132">
                  <c:v>26.43</c:v>
                </c:pt>
                <c:pt idx="133">
                  <c:v>26.8</c:v>
                </c:pt>
                <c:pt idx="134">
                  <c:v>27.16</c:v>
                </c:pt>
                <c:pt idx="135">
                  <c:v>27.9</c:v>
                </c:pt>
                <c:pt idx="136">
                  <c:v>27.86</c:v>
                </c:pt>
                <c:pt idx="137">
                  <c:v>27.79</c:v>
                </c:pt>
                <c:pt idx="138">
                  <c:v>26.9</c:v>
                </c:pt>
                <c:pt idx="139">
                  <c:v>26.62</c:v>
                </c:pt>
                <c:pt idx="140">
                  <c:v>26.23</c:v>
                </c:pt>
                <c:pt idx="141">
                  <c:v>26.02</c:v>
                </c:pt>
                <c:pt idx="142">
                  <c:v>26.46</c:v>
                </c:pt>
                <c:pt idx="143">
                  <c:v>26.3</c:v>
                </c:pt>
                <c:pt idx="144">
                  <c:v>26.33</c:v>
                </c:pt>
                <c:pt idx="145">
                  <c:v>26.6</c:v>
                </c:pt>
                <c:pt idx="146">
                  <c:v>26.85</c:v>
                </c:pt>
                <c:pt idx="147">
                  <c:v>27.45</c:v>
                </c:pt>
                <c:pt idx="148">
                  <c:v>27.45</c:v>
                </c:pt>
                <c:pt idx="149">
                  <c:v>27.47</c:v>
                </c:pt>
                <c:pt idx="150">
                  <c:v>26.92</c:v>
                </c:pt>
                <c:pt idx="151">
                  <c:v>26.74</c:v>
                </c:pt>
                <c:pt idx="152">
                  <c:v>26.19</c:v>
                </c:pt>
                <c:pt idx="153">
                  <c:v>26.41</c:v>
                </c:pt>
                <c:pt idx="154">
                  <c:v>26.22</c:v>
                </c:pt>
                <c:pt idx="155">
                  <c:v>26.09</c:v>
                </c:pt>
                <c:pt idx="156">
                  <c:v>26.26</c:v>
                </c:pt>
                <c:pt idx="157">
                  <c:v>26.5</c:v>
                </c:pt>
                <c:pt idx="158">
                  <c:v>27.2</c:v>
                </c:pt>
                <c:pt idx="159">
                  <c:v>27.71</c:v>
                </c:pt>
                <c:pt idx="160">
                  <c:v>27.86</c:v>
                </c:pt>
                <c:pt idx="161">
                  <c:v>27.81</c:v>
                </c:pt>
                <c:pt idx="162">
                  <c:v>27.95</c:v>
                </c:pt>
                <c:pt idx="163">
                  <c:v>27.78</c:v>
                </c:pt>
                <c:pt idx="164">
                  <c:v>27.4</c:v>
                </c:pt>
                <c:pt idx="165">
                  <c:v>27.57</c:v>
                </c:pt>
                <c:pt idx="166">
                  <c:v>27.4</c:v>
                </c:pt>
                <c:pt idx="167">
                  <c:v>27.63</c:v>
                </c:pt>
                <c:pt idx="168">
                  <c:v>27.33</c:v>
                </c:pt>
                <c:pt idx="169">
                  <c:v>27.31</c:v>
                </c:pt>
                <c:pt idx="170">
                  <c:v>27.1</c:v>
                </c:pt>
                <c:pt idx="171">
                  <c:v>27.24</c:v>
                </c:pt>
                <c:pt idx="172">
                  <c:v>27.13</c:v>
                </c:pt>
                <c:pt idx="173">
                  <c:v>26.81</c:v>
                </c:pt>
                <c:pt idx="174">
                  <c:v>26.58</c:v>
                </c:pt>
                <c:pt idx="175">
                  <c:v>26.11</c:v>
                </c:pt>
                <c:pt idx="176">
                  <c:v>25.82</c:v>
                </c:pt>
                <c:pt idx="177">
                  <c:v>25.73</c:v>
                </c:pt>
                <c:pt idx="178">
                  <c:v>25.55</c:v>
                </c:pt>
                <c:pt idx="179">
                  <c:v>25.52</c:v>
                </c:pt>
                <c:pt idx="180">
                  <c:v>26.01</c:v>
                </c:pt>
                <c:pt idx="181">
                  <c:v>26.41</c:v>
                </c:pt>
                <c:pt idx="182">
                  <c:v>26.92</c:v>
                </c:pt>
                <c:pt idx="183">
                  <c:v>27.68</c:v>
                </c:pt>
                <c:pt idx="184">
                  <c:v>28.05</c:v>
                </c:pt>
                <c:pt idx="185">
                  <c:v>28.14</c:v>
                </c:pt>
                <c:pt idx="186">
                  <c:v>28.03</c:v>
                </c:pt>
                <c:pt idx="187">
                  <c:v>28.12</c:v>
                </c:pt>
                <c:pt idx="188">
                  <c:v>28.01</c:v>
                </c:pt>
                <c:pt idx="189">
                  <c:v>28.34</c:v>
                </c:pt>
                <c:pt idx="190">
                  <c:v>28.2</c:v>
                </c:pt>
                <c:pt idx="191">
                  <c:v>28.04</c:v>
                </c:pt>
                <c:pt idx="192">
                  <c:v>27.71</c:v>
                </c:pt>
                <c:pt idx="193">
                  <c:v>27.59</c:v>
                </c:pt>
                <c:pt idx="194">
                  <c:v>28.08</c:v>
                </c:pt>
                <c:pt idx="195">
                  <c:v>28.31</c:v>
                </c:pt>
                <c:pt idx="196">
                  <c:v>27.81</c:v>
                </c:pt>
                <c:pt idx="197">
                  <c:v>27.82</c:v>
                </c:pt>
                <c:pt idx="198">
                  <c:v>27.45</c:v>
                </c:pt>
                <c:pt idx="199">
                  <c:v>26.77</c:v>
                </c:pt>
                <c:pt idx="200">
                  <c:v>26.7</c:v>
                </c:pt>
                <c:pt idx="201">
                  <c:v>26.69</c:v>
                </c:pt>
                <c:pt idx="202">
                  <c:v>26.28</c:v>
                </c:pt>
                <c:pt idx="203">
                  <c:v>26.32</c:v>
                </c:pt>
                <c:pt idx="204">
                  <c:v>26.02</c:v>
                </c:pt>
                <c:pt idx="205">
                  <c:v>26.2</c:v>
                </c:pt>
                <c:pt idx="206">
                  <c:v>26.79</c:v>
                </c:pt>
                <c:pt idx="207">
                  <c:v>27.24</c:v>
                </c:pt>
                <c:pt idx="208">
                  <c:v>27.63</c:v>
                </c:pt>
                <c:pt idx="209">
                  <c:v>27.56</c:v>
                </c:pt>
                <c:pt idx="210">
                  <c:v>27.12</c:v>
                </c:pt>
                <c:pt idx="211">
                  <c:v>26.57</c:v>
                </c:pt>
                <c:pt idx="212">
                  <c:v>26.17</c:v>
                </c:pt>
                <c:pt idx="213">
                  <c:v>26.35</c:v>
                </c:pt>
                <c:pt idx="214">
                  <c:v>26.32</c:v>
                </c:pt>
                <c:pt idx="215">
                  <c:v>26.24</c:v>
                </c:pt>
                <c:pt idx="216">
                  <c:v>25.98</c:v>
                </c:pt>
                <c:pt idx="217">
                  <c:v>26.02</c:v>
                </c:pt>
                <c:pt idx="218">
                  <c:v>26.5</c:v>
                </c:pt>
                <c:pt idx="219">
                  <c:v>27.3</c:v>
                </c:pt>
                <c:pt idx="220">
                  <c:v>27.43</c:v>
                </c:pt>
                <c:pt idx="221">
                  <c:v>27.87</c:v>
                </c:pt>
                <c:pt idx="222">
                  <c:v>27.54</c:v>
                </c:pt>
                <c:pt idx="223">
                  <c:v>27.2</c:v>
                </c:pt>
                <c:pt idx="224">
                  <c:v>26.8</c:v>
                </c:pt>
                <c:pt idx="225">
                  <c:v>27.05</c:v>
                </c:pt>
                <c:pt idx="226">
                  <c:v>27.42</c:v>
                </c:pt>
                <c:pt idx="227">
                  <c:v>27.35</c:v>
                </c:pt>
                <c:pt idx="228">
                  <c:v>27.48</c:v>
                </c:pt>
                <c:pt idx="229">
                  <c:v>27.79</c:v>
                </c:pt>
                <c:pt idx="230">
                  <c:v>27.86</c:v>
                </c:pt>
                <c:pt idx="231">
                  <c:v>28.1</c:v>
                </c:pt>
                <c:pt idx="232">
                  <c:v>28.25</c:v>
                </c:pt>
                <c:pt idx="233">
                  <c:v>27.95</c:v>
                </c:pt>
                <c:pt idx="234">
                  <c:v>27.32</c:v>
                </c:pt>
                <c:pt idx="235">
                  <c:v>27.39</c:v>
                </c:pt>
                <c:pt idx="236">
                  <c:v>27.22</c:v>
                </c:pt>
                <c:pt idx="237">
                  <c:v>27.39</c:v>
                </c:pt>
                <c:pt idx="238">
                  <c:v>27.4</c:v>
                </c:pt>
                <c:pt idx="239">
                  <c:v>27.27</c:v>
                </c:pt>
                <c:pt idx="240">
                  <c:v>27.13</c:v>
                </c:pt>
                <c:pt idx="241">
                  <c:v>27.12</c:v>
                </c:pt>
                <c:pt idx="242">
                  <c:v>27.52</c:v>
                </c:pt>
                <c:pt idx="243">
                  <c:v>27.95</c:v>
                </c:pt>
                <c:pt idx="244">
                  <c:v>27.87</c:v>
                </c:pt>
                <c:pt idx="245">
                  <c:v>27.38</c:v>
                </c:pt>
                <c:pt idx="246">
                  <c:v>26.25</c:v>
                </c:pt>
                <c:pt idx="247">
                  <c:v>25.92</c:v>
                </c:pt>
                <c:pt idx="248">
                  <c:v>25.97</c:v>
                </c:pt>
                <c:pt idx="249">
                  <c:v>26.08</c:v>
                </c:pt>
                <c:pt idx="250">
                  <c:v>25.81</c:v>
                </c:pt>
                <c:pt idx="251">
                  <c:v>25.47</c:v>
                </c:pt>
                <c:pt idx="252">
                  <c:v>25.11</c:v>
                </c:pt>
                <c:pt idx="253">
                  <c:v>25.48</c:v>
                </c:pt>
                <c:pt idx="254">
                  <c:v>25.96</c:v>
                </c:pt>
                <c:pt idx="255">
                  <c:v>26.8</c:v>
                </c:pt>
                <c:pt idx="256">
                  <c:v>27.04</c:v>
                </c:pt>
                <c:pt idx="257">
                  <c:v>26.91</c:v>
                </c:pt>
                <c:pt idx="258">
                  <c:v>26.59</c:v>
                </c:pt>
                <c:pt idx="259">
                  <c:v>26.22</c:v>
                </c:pt>
                <c:pt idx="260">
                  <c:v>26</c:v>
                </c:pt>
                <c:pt idx="261">
                  <c:v>25.95</c:v>
                </c:pt>
                <c:pt idx="262">
                  <c:v>25.8</c:v>
                </c:pt>
                <c:pt idx="263">
                  <c:v>25.69</c:v>
                </c:pt>
                <c:pt idx="264">
                  <c:v>26</c:v>
                </c:pt>
                <c:pt idx="265">
                  <c:v>26.55</c:v>
                </c:pt>
                <c:pt idx="266">
                  <c:v>27</c:v>
                </c:pt>
                <c:pt idx="267">
                  <c:v>27.98</c:v>
                </c:pt>
                <c:pt idx="268">
                  <c:v>28.19</c:v>
                </c:pt>
                <c:pt idx="269">
                  <c:v>28.35</c:v>
                </c:pt>
                <c:pt idx="270">
                  <c:v>28.06</c:v>
                </c:pt>
                <c:pt idx="271">
                  <c:v>28.18</c:v>
                </c:pt>
                <c:pt idx="272">
                  <c:v>27.94</c:v>
                </c:pt>
                <c:pt idx="273">
                  <c:v>28.5</c:v>
                </c:pt>
                <c:pt idx="274">
                  <c:v>28.53</c:v>
                </c:pt>
                <c:pt idx="275">
                  <c:v>28.78</c:v>
                </c:pt>
                <c:pt idx="276">
                  <c:v>28.18</c:v>
                </c:pt>
                <c:pt idx="277">
                  <c:v>27.84</c:v>
                </c:pt>
                <c:pt idx="278">
                  <c:v>27.83</c:v>
                </c:pt>
                <c:pt idx="279">
                  <c:v>27.7</c:v>
                </c:pt>
                <c:pt idx="280">
                  <c:v>27.3</c:v>
                </c:pt>
                <c:pt idx="281">
                  <c:v>26.83</c:v>
                </c:pt>
                <c:pt idx="282">
                  <c:v>26.08</c:v>
                </c:pt>
                <c:pt idx="283">
                  <c:v>25.66</c:v>
                </c:pt>
                <c:pt idx="284">
                  <c:v>25.35</c:v>
                </c:pt>
                <c:pt idx="285">
                  <c:v>25.15</c:v>
                </c:pt>
                <c:pt idx="286">
                  <c:v>24.58</c:v>
                </c:pt>
                <c:pt idx="287">
                  <c:v>24.41</c:v>
                </c:pt>
                <c:pt idx="288">
                  <c:v>24.56</c:v>
                </c:pt>
                <c:pt idx="289">
                  <c:v>25.26</c:v>
                </c:pt>
                <c:pt idx="290">
                  <c:v>25.82</c:v>
                </c:pt>
                <c:pt idx="291">
                  <c:v>26.77</c:v>
                </c:pt>
                <c:pt idx="292">
                  <c:v>27.07</c:v>
                </c:pt>
                <c:pt idx="293">
                  <c:v>26.99</c:v>
                </c:pt>
                <c:pt idx="294">
                  <c:v>26.58</c:v>
                </c:pt>
                <c:pt idx="295">
                  <c:v>26.56</c:v>
                </c:pt>
                <c:pt idx="296">
                  <c:v>26.4</c:v>
                </c:pt>
                <c:pt idx="297">
                  <c:v>25.98</c:v>
                </c:pt>
                <c:pt idx="298">
                  <c:v>25.7</c:v>
                </c:pt>
                <c:pt idx="299">
                  <c:v>25.73</c:v>
                </c:pt>
                <c:pt idx="300">
                  <c:v>26.21</c:v>
                </c:pt>
                <c:pt idx="301">
                  <c:v>26.43</c:v>
                </c:pt>
                <c:pt idx="302">
                  <c:v>26.66</c:v>
                </c:pt>
                <c:pt idx="303">
                  <c:v>27.18</c:v>
                </c:pt>
                <c:pt idx="304">
                  <c:v>26.87</c:v>
                </c:pt>
                <c:pt idx="305">
                  <c:v>26.43</c:v>
                </c:pt>
                <c:pt idx="306">
                  <c:v>25.99</c:v>
                </c:pt>
                <c:pt idx="307">
                  <c:v>25.72</c:v>
                </c:pt>
                <c:pt idx="308">
                  <c:v>25.31</c:v>
                </c:pt>
                <c:pt idx="309">
                  <c:v>25.26</c:v>
                </c:pt>
                <c:pt idx="310">
                  <c:v>25.19</c:v>
                </c:pt>
                <c:pt idx="311">
                  <c:v>24.95</c:v>
                </c:pt>
                <c:pt idx="312">
                  <c:v>24.78</c:v>
                </c:pt>
                <c:pt idx="313">
                  <c:v>25.71</c:v>
                </c:pt>
                <c:pt idx="314">
                  <c:v>26.58</c:v>
                </c:pt>
                <c:pt idx="315">
                  <c:v>27.35</c:v>
                </c:pt>
                <c:pt idx="316">
                  <c:v>27.37</c:v>
                </c:pt>
                <c:pt idx="317">
                  <c:v>27.69</c:v>
                </c:pt>
                <c:pt idx="318">
                  <c:v>27.38</c:v>
                </c:pt>
                <c:pt idx="319">
                  <c:v>27.18</c:v>
                </c:pt>
                <c:pt idx="320">
                  <c:v>27.32</c:v>
                </c:pt>
                <c:pt idx="321">
                  <c:v>27.59</c:v>
                </c:pt>
                <c:pt idx="322">
                  <c:v>27.54</c:v>
                </c:pt>
                <c:pt idx="323">
                  <c:v>27.23</c:v>
                </c:pt>
                <c:pt idx="324">
                  <c:v>27.42</c:v>
                </c:pt>
                <c:pt idx="325">
                  <c:v>27.31</c:v>
                </c:pt>
                <c:pt idx="326">
                  <c:v>27.65</c:v>
                </c:pt>
                <c:pt idx="327">
                  <c:v>27.52</c:v>
                </c:pt>
                <c:pt idx="328">
                  <c:v>27.84</c:v>
                </c:pt>
                <c:pt idx="329">
                  <c:v>28.05</c:v>
                </c:pt>
                <c:pt idx="330">
                  <c:v>27.67</c:v>
                </c:pt>
                <c:pt idx="331">
                  <c:v>27.13</c:v>
                </c:pt>
                <c:pt idx="332">
                  <c:v>27.19</c:v>
                </c:pt>
                <c:pt idx="333">
                  <c:v>27.62</c:v>
                </c:pt>
                <c:pt idx="334">
                  <c:v>27.69</c:v>
                </c:pt>
                <c:pt idx="335">
                  <c:v>27.67</c:v>
                </c:pt>
                <c:pt idx="336">
                  <c:v>27.3</c:v>
                </c:pt>
                <c:pt idx="337">
                  <c:v>27.27</c:v>
                </c:pt>
                <c:pt idx="338">
                  <c:v>27.32</c:v>
                </c:pt>
                <c:pt idx="339">
                  <c:v>27.4</c:v>
                </c:pt>
                <c:pt idx="340">
                  <c:v>27.37</c:v>
                </c:pt>
                <c:pt idx="341">
                  <c:v>27.23</c:v>
                </c:pt>
                <c:pt idx="342">
                  <c:v>26.75</c:v>
                </c:pt>
                <c:pt idx="343">
                  <c:v>26.26</c:v>
                </c:pt>
                <c:pt idx="344">
                  <c:v>26.15</c:v>
                </c:pt>
                <c:pt idx="345">
                  <c:v>26.39</c:v>
                </c:pt>
                <c:pt idx="346">
                  <c:v>26.5</c:v>
                </c:pt>
                <c:pt idx="347">
                  <c:v>26.66</c:v>
                </c:pt>
                <c:pt idx="348">
                  <c:v>26.63</c:v>
                </c:pt>
                <c:pt idx="349">
                  <c:v>26.86</c:v>
                </c:pt>
                <c:pt idx="350">
                  <c:v>27.38</c:v>
                </c:pt>
                <c:pt idx="351">
                  <c:v>27.94</c:v>
                </c:pt>
                <c:pt idx="352">
                  <c:v>27.77</c:v>
                </c:pt>
                <c:pt idx="353">
                  <c:v>27.72</c:v>
                </c:pt>
                <c:pt idx="354">
                  <c:v>27.02</c:v>
                </c:pt>
                <c:pt idx="355">
                  <c:v>27.09</c:v>
                </c:pt>
                <c:pt idx="356">
                  <c:v>27.23</c:v>
                </c:pt>
                <c:pt idx="357">
                  <c:v>27.05</c:v>
                </c:pt>
                <c:pt idx="358">
                  <c:v>27</c:v>
                </c:pt>
                <c:pt idx="359">
                  <c:v>27.28</c:v>
                </c:pt>
                <c:pt idx="360">
                  <c:v>27.13</c:v>
                </c:pt>
                <c:pt idx="361">
                  <c:v>27.09</c:v>
                </c:pt>
                <c:pt idx="362">
                  <c:v>27.35</c:v>
                </c:pt>
                <c:pt idx="363">
                  <c:v>27.97</c:v>
                </c:pt>
                <c:pt idx="364">
                  <c:v>28</c:v>
                </c:pt>
                <c:pt idx="365">
                  <c:v>28.05</c:v>
                </c:pt>
                <c:pt idx="366">
                  <c:v>27.25</c:v>
                </c:pt>
                <c:pt idx="367">
                  <c:v>26.65</c:v>
                </c:pt>
                <c:pt idx="368">
                  <c:v>26.63</c:v>
                </c:pt>
                <c:pt idx="369">
                  <c:v>26.63</c:v>
                </c:pt>
                <c:pt idx="370">
                  <c:v>26.75</c:v>
                </c:pt>
                <c:pt idx="371">
                  <c:v>26.94</c:v>
                </c:pt>
                <c:pt idx="372">
                  <c:v>26.12</c:v>
                </c:pt>
                <c:pt idx="373">
                  <c:v>26.31</c:v>
                </c:pt>
                <c:pt idx="374">
                  <c:v>27.24</c:v>
                </c:pt>
                <c:pt idx="375">
                  <c:v>27.6</c:v>
                </c:pt>
                <c:pt idx="376">
                  <c:v>27.76</c:v>
                </c:pt>
                <c:pt idx="377">
                  <c:v>27.54</c:v>
                </c:pt>
                <c:pt idx="378">
                  <c:v>26.79</c:v>
                </c:pt>
                <c:pt idx="379">
                  <c:v>26.7</c:v>
                </c:pt>
                <c:pt idx="380">
                  <c:v>26.68</c:v>
                </c:pt>
                <c:pt idx="381">
                  <c:v>26.7</c:v>
                </c:pt>
                <c:pt idx="382">
                  <c:v>26.39</c:v>
                </c:pt>
                <c:pt idx="383">
                  <c:v>26.65</c:v>
                </c:pt>
                <c:pt idx="384">
                  <c:v>26.54</c:v>
                </c:pt>
                <c:pt idx="385">
                  <c:v>26.64</c:v>
                </c:pt>
                <c:pt idx="386">
                  <c:v>27.24</c:v>
                </c:pt>
                <c:pt idx="387">
                  <c:v>28.01</c:v>
                </c:pt>
                <c:pt idx="388">
                  <c:v>28.51</c:v>
                </c:pt>
                <c:pt idx="389">
                  <c:v>28.61</c:v>
                </c:pt>
                <c:pt idx="390">
                  <c:v>27.86</c:v>
                </c:pt>
                <c:pt idx="391">
                  <c:v>27.8</c:v>
                </c:pt>
                <c:pt idx="392">
                  <c:v>28.14</c:v>
                </c:pt>
                <c:pt idx="393">
                  <c:v>28.73</c:v>
                </c:pt>
                <c:pt idx="394">
                  <c:v>28.72</c:v>
                </c:pt>
                <c:pt idx="395">
                  <c:v>28.92</c:v>
                </c:pt>
                <c:pt idx="396">
                  <c:v>29.01</c:v>
                </c:pt>
                <c:pt idx="397">
                  <c:v>28.98</c:v>
                </c:pt>
                <c:pt idx="398">
                  <c:v>28.95</c:v>
                </c:pt>
                <c:pt idx="399">
                  <c:v>28.89</c:v>
                </c:pt>
                <c:pt idx="400">
                  <c:v>28.99</c:v>
                </c:pt>
                <c:pt idx="401">
                  <c:v>28.31</c:v>
                </c:pt>
                <c:pt idx="402">
                  <c:v>27.11</c:v>
                </c:pt>
                <c:pt idx="403">
                  <c:v>26.75</c:v>
                </c:pt>
                <c:pt idx="404">
                  <c:v>26.26</c:v>
                </c:pt>
                <c:pt idx="405">
                  <c:v>25.7</c:v>
                </c:pt>
                <c:pt idx="406">
                  <c:v>25.52</c:v>
                </c:pt>
                <c:pt idx="407">
                  <c:v>25.64</c:v>
                </c:pt>
                <c:pt idx="408">
                  <c:v>25.78</c:v>
                </c:pt>
                <c:pt idx="409">
                  <c:v>26.23</c:v>
                </c:pt>
                <c:pt idx="410">
                  <c:v>26.78</c:v>
                </c:pt>
                <c:pt idx="411">
                  <c:v>27.17</c:v>
                </c:pt>
                <c:pt idx="412">
                  <c:v>27.22</c:v>
                </c:pt>
                <c:pt idx="413">
                  <c:v>26.79</c:v>
                </c:pt>
                <c:pt idx="414">
                  <c:v>26.82</c:v>
                </c:pt>
                <c:pt idx="415">
                  <c:v>26.47</c:v>
                </c:pt>
                <c:pt idx="416">
                  <c:v>26.4</c:v>
                </c:pt>
                <c:pt idx="417">
                  <c:v>25.9</c:v>
                </c:pt>
                <c:pt idx="418">
                  <c:v>25.48</c:v>
                </c:pt>
                <c:pt idx="419">
                  <c:v>25.05</c:v>
                </c:pt>
                <c:pt idx="420">
                  <c:v>25.69</c:v>
                </c:pt>
                <c:pt idx="421">
                  <c:v>25.85</c:v>
                </c:pt>
                <c:pt idx="422">
                  <c:v>26.3</c:v>
                </c:pt>
                <c:pt idx="423">
                  <c:v>26.79</c:v>
                </c:pt>
                <c:pt idx="424">
                  <c:v>26.97</c:v>
                </c:pt>
                <c:pt idx="425">
                  <c:v>26.93</c:v>
                </c:pt>
                <c:pt idx="426">
                  <c:v>26.62</c:v>
                </c:pt>
                <c:pt idx="427">
                  <c:v>26.38</c:v>
                </c:pt>
                <c:pt idx="428">
                  <c:v>26.18</c:v>
                </c:pt>
                <c:pt idx="429">
                  <c:v>26.09</c:v>
                </c:pt>
                <c:pt idx="430">
                  <c:v>26.22</c:v>
                </c:pt>
                <c:pt idx="431">
                  <c:v>26.19</c:v>
                </c:pt>
                <c:pt idx="432">
                  <c:v>25.79</c:v>
                </c:pt>
                <c:pt idx="433">
                  <c:v>26.12</c:v>
                </c:pt>
                <c:pt idx="434">
                  <c:v>26.75</c:v>
                </c:pt>
                <c:pt idx="435">
                  <c:v>27.36</c:v>
                </c:pt>
                <c:pt idx="436">
                  <c:v>27.39</c:v>
                </c:pt>
                <c:pt idx="437">
                  <c:v>27.61</c:v>
                </c:pt>
                <c:pt idx="438">
                  <c:v>27.38</c:v>
                </c:pt>
                <c:pt idx="439">
                  <c:v>27.11</c:v>
                </c:pt>
                <c:pt idx="440">
                  <c:v>27.34</c:v>
                </c:pt>
                <c:pt idx="441">
                  <c:v>27.63</c:v>
                </c:pt>
                <c:pt idx="442">
                  <c:v>27.7</c:v>
                </c:pt>
                <c:pt idx="443">
                  <c:v>27.56</c:v>
                </c:pt>
                <c:pt idx="444">
                  <c:v>27.77</c:v>
                </c:pt>
                <c:pt idx="445">
                  <c:v>27.94</c:v>
                </c:pt>
                <c:pt idx="446">
                  <c:v>28.5</c:v>
                </c:pt>
                <c:pt idx="447">
                  <c:v>28.66</c:v>
                </c:pt>
                <c:pt idx="448">
                  <c:v>28.77</c:v>
                </c:pt>
                <c:pt idx="449">
                  <c:v>28.92</c:v>
                </c:pt>
                <c:pt idx="450">
                  <c:v>28.56</c:v>
                </c:pt>
                <c:pt idx="451">
                  <c:v>28.36</c:v>
                </c:pt>
                <c:pt idx="452">
                  <c:v>28.28</c:v>
                </c:pt>
                <c:pt idx="453">
                  <c:v>28.1</c:v>
                </c:pt>
                <c:pt idx="454">
                  <c:v>27.94</c:v>
                </c:pt>
                <c:pt idx="455">
                  <c:v>27.64</c:v>
                </c:pt>
                <c:pt idx="456">
                  <c:v>27.27</c:v>
                </c:pt>
                <c:pt idx="457">
                  <c:v>27.11</c:v>
                </c:pt>
                <c:pt idx="458">
                  <c:v>27.54</c:v>
                </c:pt>
                <c:pt idx="459">
                  <c:v>27.28</c:v>
                </c:pt>
                <c:pt idx="460">
                  <c:v>26.82</c:v>
                </c:pt>
                <c:pt idx="461">
                  <c:v>26.23</c:v>
                </c:pt>
                <c:pt idx="462">
                  <c:v>25.69</c:v>
                </c:pt>
                <c:pt idx="463">
                  <c:v>25.43</c:v>
                </c:pt>
                <c:pt idx="464">
                  <c:v>25.42</c:v>
                </c:pt>
                <c:pt idx="465">
                  <c:v>24.65</c:v>
                </c:pt>
                <c:pt idx="466">
                  <c:v>24.48</c:v>
                </c:pt>
                <c:pt idx="467">
                  <c:v>24.6</c:v>
                </c:pt>
                <c:pt idx="468">
                  <c:v>24.63</c:v>
                </c:pt>
                <c:pt idx="469">
                  <c:v>25.39</c:v>
                </c:pt>
                <c:pt idx="470">
                  <c:v>25.93</c:v>
                </c:pt>
                <c:pt idx="471">
                  <c:v>26.66</c:v>
                </c:pt>
                <c:pt idx="472">
                  <c:v>27.06</c:v>
                </c:pt>
                <c:pt idx="473">
                  <c:v>27.04</c:v>
                </c:pt>
                <c:pt idx="474">
                  <c:v>26.76</c:v>
                </c:pt>
                <c:pt idx="475">
                  <c:v>26.29</c:v>
                </c:pt>
                <c:pt idx="476">
                  <c:v>26.37</c:v>
                </c:pt>
                <c:pt idx="477">
                  <c:v>26.33</c:v>
                </c:pt>
                <c:pt idx="478">
                  <c:v>26.36</c:v>
                </c:pt>
                <c:pt idx="479">
                  <c:v>26.46</c:v>
                </c:pt>
                <c:pt idx="480">
                  <c:v>26.6</c:v>
                </c:pt>
                <c:pt idx="481">
                  <c:v>27.12</c:v>
                </c:pt>
                <c:pt idx="482">
                  <c:v>27.46</c:v>
                </c:pt>
                <c:pt idx="483">
                  <c:v>28.03</c:v>
                </c:pt>
                <c:pt idx="484">
                  <c:v>28.19</c:v>
                </c:pt>
                <c:pt idx="485">
                  <c:v>27.69</c:v>
                </c:pt>
                <c:pt idx="486">
                  <c:v>27.37</c:v>
                </c:pt>
                <c:pt idx="487">
                  <c:v>27.05</c:v>
                </c:pt>
                <c:pt idx="488">
                  <c:v>26.87</c:v>
                </c:pt>
                <c:pt idx="489">
                  <c:v>26.86</c:v>
                </c:pt>
                <c:pt idx="490">
                  <c:v>26.73</c:v>
                </c:pt>
                <c:pt idx="491">
                  <c:v>26.9</c:v>
                </c:pt>
                <c:pt idx="492">
                  <c:v>27.09</c:v>
                </c:pt>
                <c:pt idx="493">
                  <c:v>27.08</c:v>
                </c:pt>
                <c:pt idx="494">
                  <c:v>27.36</c:v>
                </c:pt>
                <c:pt idx="495">
                  <c:v>27.98</c:v>
                </c:pt>
                <c:pt idx="496">
                  <c:v>28.3</c:v>
                </c:pt>
                <c:pt idx="497">
                  <c:v>28.34</c:v>
                </c:pt>
                <c:pt idx="498">
                  <c:v>27.84</c:v>
                </c:pt>
                <c:pt idx="499">
                  <c:v>27.3</c:v>
                </c:pt>
                <c:pt idx="500">
                  <c:v>26.98</c:v>
                </c:pt>
                <c:pt idx="501">
                  <c:v>27.64</c:v>
                </c:pt>
                <c:pt idx="502">
                  <c:v>27.79</c:v>
                </c:pt>
                <c:pt idx="503">
                  <c:v>28.2</c:v>
                </c:pt>
                <c:pt idx="504">
                  <c:v>28.19</c:v>
                </c:pt>
                <c:pt idx="505">
                  <c:v>28.39</c:v>
                </c:pt>
                <c:pt idx="506">
                  <c:v>28.76</c:v>
                </c:pt>
                <c:pt idx="507">
                  <c:v>29.18</c:v>
                </c:pt>
                <c:pt idx="508">
                  <c:v>29.13</c:v>
                </c:pt>
                <c:pt idx="509">
                  <c:v>28.22</c:v>
                </c:pt>
                <c:pt idx="510">
                  <c:v>27.5</c:v>
                </c:pt>
                <c:pt idx="511">
                  <c:v>26.73</c:v>
                </c:pt>
                <c:pt idx="512">
                  <c:v>26.61</c:v>
                </c:pt>
                <c:pt idx="513">
                  <c:v>26.39</c:v>
                </c:pt>
                <c:pt idx="514">
                  <c:v>26.51</c:v>
                </c:pt>
                <c:pt idx="515">
                  <c:v>26.63</c:v>
                </c:pt>
                <c:pt idx="516">
                  <c:v>26.86</c:v>
                </c:pt>
                <c:pt idx="517">
                  <c:v>27.18</c:v>
                </c:pt>
                <c:pt idx="518">
                  <c:v>27.73</c:v>
                </c:pt>
                <c:pt idx="519">
                  <c:v>28.68</c:v>
                </c:pt>
                <c:pt idx="520">
                  <c:v>28.79</c:v>
                </c:pt>
                <c:pt idx="521">
                  <c:v>28.33</c:v>
                </c:pt>
                <c:pt idx="522">
                  <c:v>27.55</c:v>
                </c:pt>
                <c:pt idx="523">
                  <c:v>27.04</c:v>
                </c:pt>
                <c:pt idx="524">
                  <c:v>27.01</c:v>
                </c:pt>
                <c:pt idx="525">
                  <c:v>27.09</c:v>
                </c:pt>
                <c:pt idx="526">
                  <c:v>26.94</c:v>
                </c:pt>
                <c:pt idx="527">
                  <c:v>26.77</c:v>
                </c:pt>
                <c:pt idx="528">
                  <c:v>26.61</c:v>
                </c:pt>
                <c:pt idx="529">
                  <c:v>26.6</c:v>
                </c:pt>
                <c:pt idx="530">
                  <c:v>27.19</c:v>
                </c:pt>
                <c:pt idx="531">
                  <c:v>27.8</c:v>
                </c:pt>
                <c:pt idx="532">
                  <c:v>28</c:v>
                </c:pt>
                <c:pt idx="533">
                  <c:v>27.96</c:v>
                </c:pt>
                <c:pt idx="534">
                  <c:v>27.38</c:v>
                </c:pt>
                <c:pt idx="535">
                  <c:v>27.4</c:v>
                </c:pt>
                <c:pt idx="536">
                  <c:v>27.15</c:v>
                </c:pt>
                <c:pt idx="537">
                  <c:v>27.63</c:v>
                </c:pt>
                <c:pt idx="538">
                  <c:v>27.79</c:v>
                </c:pt>
                <c:pt idx="539">
                  <c:v>27.8</c:v>
                </c:pt>
                <c:pt idx="540">
                  <c:v>27.68</c:v>
                </c:pt>
                <c:pt idx="541">
                  <c:v>27.64</c:v>
                </c:pt>
                <c:pt idx="542">
                  <c:v>27.75</c:v>
                </c:pt>
                <c:pt idx="543">
                  <c:v>28.04</c:v>
                </c:pt>
                <c:pt idx="544">
                  <c:v>27.89</c:v>
                </c:pt>
                <c:pt idx="545">
                  <c:v>27.77</c:v>
                </c:pt>
                <c:pt idx="546">
                  <c:v>27.26</c:v>
                </c:pt>
                <c:pt idx="547">
                  <c:v>26.5</c:v>
                </c:pt>
                <c:pt idx="548">
                  <c:v>26.18</c:v>
                </c:pt>
                <c:pt idx="549">
                  <c:v>26.01</c:v>
                </c:pt>
                <c:pt idx="550">
                  <c:v>25.87</c:v>
                </c:pt>
                <c:pt idx="551">
                  <c:v>25.86</c:v>
                </c:pt>
                <c:pt idx="552">
                  <c:v>25.93</c:v>
                </c:pt>
                <c:pt idx="553">
                  <c:v>26.1</c:v>
                </c:pt>
                <c:pt idx="554">
                  <c:v>26.78</c:v>
                </c:pt>
                <c:pt idx="555">
                  <c:v>27.43</c:v>
                </c:pt>
                <c:pt idx="556">
                  <c:v>27.46</c:v>
                </c:pt>
                <c:pt idx="557">
                  <c:v>27.57</c:v>
                </c:pt>
                <c:pt idx="558">
                  <c:v>27.08</c:v>
                </c:pt>
                <c:pt idx="559">
                  <c:v>26.58</c:v>
                </c:pt>
                <c:pt idx="560">
                  <c:v>26.41</c:v>
                </c:pt>
                <c:pt idx="561">
                  <c:v>26.46</c:v>
                </c:pt>
                <c:pt idx="562">
                  <c:v>26.35</c:v>
                </c:pt>
                <c:pt idx="563">
                  <c:v>26.16</c:v>
                </c:pt>
                <c:pt idx="564">
                  <c:v>26.15</c:v>
                </c:pt>
                <c:pt idx="565">
                  <c:v>26.53</c:v>
                </c:pt>
                <c:pt idx="566">
                  <c:v>27.19</c:v>
                </c:pt>
                <c:pt idx="567">
                  <c:v>28.11</c:v>
                </c:pt>
                <c:pt idx="568">
                  <c:v>28.74</c:v>
                </c:pt>
                <c:pt idx="569">
                  <c:v>28.84</c:v>
                </c:pt>
                <c:pt idx="570">
                  <c:v>28.83</c:v>
                </c:pt>
                <c:pt idx="571">
                  <c:v>28.81</c:v>
                </c:pt>
                <c:pt idx="572">
                  <c:v>28.85</c:v>
                </c:pt>
                <c:pt idx="573">
                  <c:v>29.02</c:v>
                </c:pt>
                <c:pt idx="574">
                  <c:v>29.08</c:v>
                </c:pt>
                <c:pt idx="575">
                  <c:v>28.89</c:v>
                </c:pt>
                <c:pt idx="576">
                  <c:v>29</c:v>
                </c:pt>
                <c:pt idx="577">
                  <c:v>28.84</c:v>
                </c:pt>
                <c:pt idx="578">
                  <c:v>28.75</c:v>
                </c:pt>
                <c:pt idx="579">
                  <c:v>28.67</c:v>
                </c:pt>
                <c:pt idx="580">
                  <c:v>28.55</c:v>
                </c:pt>
                <c:pt idx="581">
                  <c:v>27.3</c:v>
                </c:pt>
                <c:pt idx="582">
                  <c:v>26.49</c:v>
                </c:pt>
                <c:pt idx="583">
                  <c:v>26.04</c:v>
                </c:pt>
                <c:pt idx="584">
                  <c:v>25.93</c:v>
                </c:pt>
                <c:pt idx="585">
                  <c:v>25.54</c:v>
                </c:pt>
                <c:pt idx="586">
                  <c:v>25.43</c:v>
                </c:pt>
                <c:pt idx="587">
                  <c:v>25.08</c:v>
                </c:pt>
                <c:pt idx="588">
                  <c:v>25.05</c:v>
                </c:pt>
                <c:pt idx="589">
                  <c:v>25.35</c:v>
                </c:pt>
                <c:pt idx="590">
                  <c:v>26.34</c:v>
                </c:pt>
                <c:pt idx="591">
                  <c:v>26.96</c:v>
                </c:pt>
                <c:pt idx="592">
                  <c:v>26.99</c:v>
                </c:pt>
                <c:pt idx="593">
                  <c:v>26.74</c:v>
                </c:pt>
                <c:pt idx="594">
                  <c:v>26.39</c:v>
                </c:pt>
                <c:pt idx="595">
                  <c:v>25.89</c:v>
                </c:pt>
                <c:pt idx="596">
                  <c:v>25.91</c:v>
                </c:pt>
                <c:pt idx="597">
                  <c:v>25.7</c:v>
                </c:pt>
                <c:pt idx="598">
                  <c:v>25.24</c:v>
                </c:pt>
                <c:pt idx="599">
                  <c:v>25.04</c:v>
                </c:pt>
                <c:pt idx="600">
                  <c:v>24.79</c:v>
                </c:pt>
                <c:pt idx="601">
                  <c:v>25.23</c:v>
                </c:pt>
                <c:pt idx="602">
                  <c:v>26</c:v>
                </c:pt>
                <c:pt idx="603">
                  <c:v>26.97</c:v>
                </c:pt>
                <c:pt idx="604">
                  <c:v>27.07</c:v>
                </c:pt>
                <c:pt idx="605">
                  <c:v>26.93</c:v>
                </c:pt>
                <c:pt idx="606">
                  <c:v>26.65</c:v>
                </c:pt>
                <c:pt idx="607">
                  <c:v>26.52</c:v>
                </c:pt>
                <c:pt idx="608">
                  <c:v>26.36</c:v>
                </c:pt>
                <c:pt idx="609">
                  <c:v>26.18</c:v>
                </c:pt>
                <c:pt idx="610">
                  <c:v>25.91</c:v>
                </c:pt>
                <c:pt idx="611">
                  <c:v>25.67</c:v>
                </c:pt>
                <c:pt idx="612">
                  <c:v>25.7</c:v>
                </c:pt>
                <c:pt idx="613">
                  <c:v>26.13</c:v>
                </c:pt>
                <c:pt idx="614">
                  <c:v>26.78</c:v>
                </c:pt>
                <c:pt idx="615">
                  <c:v>27.47</c:v>
                </c:pt>
                <c:pt idx="616">
                  <c:v>27.57</c:v>
                </c:pt>
                <c:pt idx="617">
                  <c:v>27.58</c:v>
                </c:pt>
                <c:pt idx="618">
                  <c:v>27.24</c:v>
                </c:pt>
                <c:pt idx="619">
                  <c:v>26.8</c:v>
                </c:pt>
                <c:pt idx="620">
                  <c:v>26.47</c:v>
                </c:pt>
                <c:pt idx="621">
                  <c:v>26.47</c:v>
                </c:pt>
                <c:pt idx="622">
                  <c:v>26.37</c:v>
                </c:pt>
                <c:pt idx="623">
                  <c:v>26.13</c:v>
                </c:pt>
                <c:pt idx="624">
                  <c:v>26.44</c:v>
                </c:pt>
                <c:pt idx="625">
                  <c:v>26.76</c:v>
                </c:pt>
                <c:pt idx="626">
                  <c:v>27.36</c:v>
                </c:pt>
                <c:pt idx="627">
                  <c:v>27.91</c:v>
                </c:pt>
                <c:pt idx="628">
                  <c:v>28.07</c:v>
                </c:pt>
                <c:pt idx="629">
                  <c:v>28.37</c:v>
                </c:pt>
                <c:pt idx="630">
                  <c:v>27.8</c:v>
                </c:pt>
                <c:pt idx="631">
                  <c:v>27.57</c:v>
                </c:pt>
                <c:pt idx="632">
                  <c:v>27.57</c:v>
                </c:pt>
                <c:pt idx="633">
                  <c:v>27.89</c:v>
                </c:pt>
                <c:pt idx="634">
                  <c:v>28.06</c:v>
                </c:pt>
                <c:pt idx="635">
                  <c:v>28</c:v>
                </c:pt>
                <c:pt idx="636">
                  <c:v>27.56</c:v>
                </c:pt>
                <c:pt idx="637">
                  <c:v>27.4</c:v>
                </c:pt>
                <c:pt idx="638">
                  <c:v>27.74</c:v>
                </c:pt>
                <c:pt idx="639">
                  <c:v>27.74</c:v>
                </c:pt>
                <c:pt idx="640">
                  <c:v>27.34</c:v>
                </c:pt>
                <c:pt idx="641">
                  <c:v>27.5</c:v>
                </c:pt>
                <c:pt idx="642">
                  <c:v>27.37</c:v>
                </c:pt>
                <c:pt idx="643">
                  <c:v>26.92</c:v>
                </c:pt>
                <c:pt idx="644">
                  <c:v>26.9</c:v>
                </c:pt>
                <c:pt idx="645">
                  <c:v>27.19</c:v>
                </c:pt>
                <c:pt idx="646">
                  <c:v>27.05</c:v>
                </c:pt>
                <c:pt idx="647">
                  <c:v>26.91</c:v>
                </c:pt>
                <c:pt idx="648">
                  <c:v>26.84</c:v>
                </c:pt>
                <c:pt idx="649">
                  <c:v>26.93</c:v>
                </c:pt>
                <c:pt idx="650">
                  <c:v>27.16</c:v>
                </c:pt>
                <c:pt idx="651">
                  <c:v>27.83</c:v>
                </c:pt>
                <c:pt idx="652">
                  <c:v>27.96</c:v>
                </c:pt>
                <c:pt idx="653">
                  <c:v>27.82</c:v>
                </c:pt>
                <c:pt idx="654">
                  <c:v>27.64</c:v>
                </c:pt>
                <c:pt idx="655">
                  <c:v>27.54</c:v>
                </c:pt>
                <c:pt idx="656">
                  <c:v>27.42</c:v>
                </c:pt>
                <c:pt idx="657">
                  <c:v>27.46</c:v>
                </c:pt>
                <c:pt idx="658">
                  <c:v>27.27</c:v>
                </c:pt>
                <c:pt idx="659">
                  <c:v>27.3</c:v>
                </c:pt>
                <c:pt idx="660">
                  <c:v>27.14</c:v>
                </c:pt>
                <c:pt idx="661">
                  <c:v>27.02</c:v>
                </c:pt>
                <c:pt idx="662">
                  <c:v>27.54</c:v>
                </c:pt>
                <c:pt idx="663">
                  <c:v>28.05</c:v>
                </c:pt>
                <c:pt idx="664">
                  <c:v>28.16</c:v>
                </c:pt>
                <c:pt idx="665">
                  <c:v>27.91</c:v>
                </c:pt>
                <c:pt idx="666">
                  <c:v>27.22</c:v>
                </c:pt>
                <c:pt idx="667">
                  <c:v>26.83</c:v>
                </c:pt>
                <c:pt idx="668">
                  <c:v>26.67</c:v>
                </c:pt>
                <c:pt idx="669">
                  <c:v>26.59</c:v>
                </c:pt>
                <c:pt idx="670">
                  <c:v>26.21</c:v>
                </c:pt>
                <c:pt idx="671">
                  <c:v>25.83</c:v>
                </c:pt>
                <c:pt idx="672">
                  <c:v>25.6</c:v>
                </c:pt>
                <c:pt idx="673">
                  <c:v>26.05</c:v>
                </c:pt>
                <c:pt idx="674">
                  <c:v>26.53</c:v>
                </c:pt>
                <c:pt idx="675">
                  <c:v>27.47</c:v>
                </c:pt>
                <c:pt idx="676">
                  <c:v>27.76</c:v>
                </c:pt>
                <c:pt idx="677">
                  <c:v>27.78</c:v>
                </c:pt>
                <c:pt idx="678">
                  <c:v>27.25</c:v>
                </c:pt>
                <c:pt idx="679">
                  <c:v>27.25</c:v>
                </c:pt>
                <c:pt idx="680">
                  <c:v>27.38</c:v>
                </c:pt>
                <c:pt idx="681">
                  <c:v>27.49</c:v>
                </c:pt>
                <c:pt idx="682">
                  <c:v>27.64</c:v>
                </c:pt>
                <c:pt idx="683">
                  <c:v>27.69</c:v>
                </c:pt>
                <c:pt idx="684">
                  <c:v>27.17</c:v>
                </c:pt>
                <c:pt idx="685">
                  <c:v>26.88</c:v>
                </c:pt>
                <c:pt idx="686">
                  <c:v>27.11</c:v>
                </c:pt>
                <c:pt idx="687">
                  <c:v>27.61</c:v>
                </c:pt>
                <c:pt idx="688">
                  <c:v>27.47</c:v>
                </c:pt>
                <c:pt idx="689">
                  <c:v>27.52</c:v>
                </c:pt>
                <c:pt idx="690">
                  <c:v>26.86</c:v>
                </c:pt>
                <c:pt idx="691">
                  <c:v>26.31</c:v>
                </c:pt>
                <c:pt idx="692">
                  <c:v>25.71</c:v>
                </c:pt>
                <c:pt idx="693">
                  <c:v>25.33</c:v>
                </c:pt>
                <c:pt idx="694">
                  <c:v>25.07</c:v>
                </c:pt>
                <c:pt idx="695">
                  <c:v>24.98</c:v>
                </c:pt>
                <c:pt idx="696">
                  <c:v>24.79</c:v>
                </c:pt>
                <c:pt idx="697">
                  <c:v>25.07</c:v>
                </c:pt>
                <c:pt idx="698">
                  <c:v>26.09</c:v>
                </c:pt>
                <c:pt idx="699">
                  <c:v>26.88</c:v>
                </c:pt>
                <c:pt idx="700">
                  <c:v>27.22</c:v>
                </c:pt>
                <c:pt idx="701">
                  <c:v>27.24</c:v>
                </c:pt>
                <c:pt idx="702">
                  <c:v>27.19</c:v>
                </c:pt>
                <c:pt idx="703">
                  <c:v>26.83</c:v>
                </c:pt>
                <c:pt idx="704">
                  <c:v>26.47</c:v>
                </c:pt>
                <c:pt idx="705">
                  <c:v>26.43</c:v>
                </c:pt>
                <c:pt idx="706">
                  <c:v>26.29</c:v>
                </c:pt>
                <c:pt idx="707">
                  <c:v>25.69</c:v>
                </c:pt>
                <c:pt idx="708">
                  <c:v>25.58</c:v>
                </c:pt>
                <c:pt idx="709">
                  <c:v>26.05</c:v>
                </c:pt>
                <c:pt idx="710">
                  <c:v>26.54</c:v>
                </c:pt>
                <c:pt idx="711">
                  <c:v>27.52</c:v>
                </c:pt>
                <c:pt idx="712">
                  <c:v>28.04</c:v>
                </c:pt>
                <c:pt idx="713">
                  <c:v>28.17</c:v>
                </c:pt>
                <c:pt idx="714">
                  <c:v>27.91</c:v>
                </c:pt>
                <c:pt idx="715">
                  <c:v>27.49</c:v>
                </c:pt>
                <c:pt idx="716">
                  <c:v>27.43</c:v>
                </c:pt>
                <c:pt idx="717">
                  <c:v>27.69</c:v>
                </c:pt>
                <c:pt idx="718">
                  <c:v>28.15</c:v>
                </c:pt>
                <c:pt idx="719">
                  <c:v>28.4</c:v>
                </c:pt>
                <c:pt idx="720">
                  <c:v>28</c:v>
                </c:pt>
                <c:pt idx="721">
                  <c:v>27.94</c:v>
                </c:pt>
                <c:pt idx="722">
                  <c:v>28.33</c:v>
                </c:pt>
                <c:pt idx="723">
                  <c:v>28.33</c:v>
                </c:pt>
                <c:pt idx="724">
                  <c:v>27.72</c:v>
                </c:pt>
                <c:pt idx="725">
                  <c:v>27.07</c:v>
                </c:pt>
                <c:pt idx="726">
                  <c:v>26.34</c:v>
                </c:pt>
                <c:pt idx="727">
                  <c:v>25.55</c:v>
                </c:pt>
                <c:pt idx="728">
                  <c:v>25.19</c:v>
                </c:pt>
                <c:pt idx="729">
                  <c:v>25.08</c:v>
                </c:pt>
                <c:pt idx="730">
                  <c:v>25.08</c:v>
                </c:pt>
                <c:pt idx="731">
                  <c:v>24.95</c:v>
                </c:pt>
                <c:pt idx="732">
                  <c:v>24.88</c:v>
                </c:pt>
                <c:pt idx="733">
                  <c:v>25.5</c:v>
                </c:pt>
                <c:pt idx="734">
                  <c:v>26.27</c:v>
                </c:pt>
                <c:pt idx="735">
                  <c:v>27.03</c:v>
                </c:pt>
                <c:pt idx="736">
                  <c:v>27.34</c:v>
                </c:pt>
                <c:pt idx="737">
                  <c:v>27.43</c:v>
                </c:pt>
                <c:pt idx="738">
                  <c:v>27</c:v>
                </c:pt>
                <c:pt idx="739">
                  <c:v>26.22</c:v>
                </c:pt>
                <c:pt idx="740">
                  <c:v>25.99</c:v>
                </c:pt>
                <c:pt idx="741">
                  <c:v>25.81</c:v>
                </c:pt>
                <c:pt idx="742">
                  <c:v>25.56</c:v>
                </c:pt>
                <c:pt idx="743">
                  <c:v>25.54</c:v>
                </c:pt>
                <c:pt idx="744">
                  <c:v>25.65</c:v>
                </c:pt>
                <c:pt idx="745">
                  <c:v>26.15</c:v>
                </c:pt>
                <c:pt idx="746">
                  <c:v>26.78</c:v>
                </c:pt>
                <c:pt idx="747">
                  <c:v>27.48</c:v>
                </c:pt>
                <c:pt idx="748">
                  <c:v>27.69</c:v>
                </c:pt>
                <c:pt idx="749">
                  <c:v>27.82</c:v>
                </c:pt>
                <c:pt idx="750">
                  <c:v>27.66</c:v>
                </c:pt>
                <c:pt idx="751">
                  <c:v>27.54</c:v>
                </c:pt>
                <c:pt idx="752">
                  <c:v>27.19</c:v>
                </c:pt>
                <c:pt idx="753">
                  <c:v>26.96</c:v>
                </c:pt>
                <c:pt idx="754">
                  <c:v>26.98</c:v>
                </c:pt>
                <c:pt idx="755">
                  <c:v>26.45</c:v>
                </c:pt>
                <c:pt idx="756">
                  <c:v>26.16</c:v>
                </c:pt>
                <c:pt idx="757">
                  <c:v>26.36</c:v>
                </c:pt>
                <c:pt idx="758">
                  <c:v>27.12</c:v>
                </c:pt>
                <c:pt idx="759">
                  <c:v>27.69</c:v>
                </c:pt>
                <c:pt idx="760">
                  <c:v>27.59</c:v>
                </c:pt>
                <c:pt idx="761">
                  <c:v>27.36</c:v>
                </c:pt>
                <c:pt idx="762">
                  <c:v>26.94</c:v>
                </c:pt>
                <c:pt idx="763">
                  <c:v>26.59</c:v>
                </c:pt>
                <c:pt idx="764">
                  <c:v>26.66</c:v>
                </c:pt>
                <c:pt idx="765">
                  <c:v>26.49</c:v>
                </c:pt>
                <c:pt idx="766">
                  <c:v>26.64</c:v>
                </c:pt>
                <c:pt idx="767">
                  <c:v>26.5</c:v>
                </c:pt>
                <c:pt idx="768">
                  <c:v>26.16</c:v>
                </c:pt>
                <c:pt idx="769">
                  <c:v>26.31</c:v>
                </c:pt>
                <c:pt idx="770">
                  <c:v>27.19</c:v>
                </c:pt>
                <c:pt idx="771">
                  <c:v>28.05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09440"/>
        <c:axId val="86511616"/>
      </c:scatterChart>
      <c:valAx>
        <c:axId val="86509440"/>
        <c:scaling>
          <c:orientation val="minMax"/>
          <c:max val="30"/>
          <c:min val="24"/>
        </c:scaling>
        <c:delete val="0"/>
        <c:axPos val="b"/>
        <c:numFmt formatCode="0" sourceLinked="0"/>
        <c:majorTickMark val="out"/>
        <c:minorTickMark val="none"/>
        <c:tickLblPos val="nextTo"/>
        <c:crossAx val="86511616"/>
        <c:crosses val="autoZero"/>
        <c:crossBetween val="midCat"/>
        <c:majorUnit val="1"/>
        <c:minorUnit val="0.2"/>
      </c:valAx>
      <c:valAx>
        <c:axId val="86511616"/>
        <c:scaling>
          <c:orientation val="minMax"/>
          <c:max val="30"/>
          <c:min val="24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6509440"/>
        <c:crosses val="autoZero"/>
        <c:crossBetween val="midCat"/>
        <c:majorUnit val="1"/>
        <c:min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El Nino Periods (NOAA Adjusted Temperature Anomaly Over 0.5 </a:t>
            </a:r>
            <a:r>
              <a:rPr lang="en-US" sz="2000" baseline="30000"/>
              <a:t>o</a:t>
            </a:r>
            <a:r>
              <a:rPr lang="en-US" sz="2000"/>
              <a:t>C)</a:t>
            </a:r>
          </a:p>
        </c:rich>
      </c:tx>
      <c:layout>
        <c:manualLayout>
          <c:xMode val="edge"/>
          <c:yMode val="edge"/>
          <c:x val="0.51291033201376468"/>
          <c:y val="2.46029393943393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42397200349956E-2"/>
          <c:y val="0.1073728428183534"/>
          <c:w val="0.95035730533683294"/>
          <c:h val="0.72844288170551585"/>
        </c:manualLayout>
      </c:layout>
      <c:lineChart>
        <c:grouping val="standard"/>
        <c:varyColors val="0"/>
        <c:ser>
          <c:idx val="0"/>
          <c:order val="0"/>
          <c:tx>
            <c:v>El Nino Periods</c:v>
          </c:tx>
          <c:spPr>
            <a:ln w="6350"/>
          </c:spPr>
          <c:marker>
            <c:symbol val="circle"/>
            <c:size val="3"/>
            <c:spPr>
              <a:noFill/>
              <a:ln w="6350"/>
            </c:spPr>
          </c:marker>
          <c:cat>
            <c:numRef>
              <c:f>Nino34_detrend!$A$2:$A$775</c:f>
              <c:numCache>
                <c:formatCode>General</c:formatCode>
                <c:ptCount val="774"/>
                <c:pt idx="0">
                  <c:v>1950</c:v>
                </c:pt>
                <c:pt idx="1">
                  <c:v>1950</c:v>
                </c:pt>
                <c:pt idx="2">
                  <c:v>1950</c:v>
                </c:pt>
                <c:pt idx="3">
                  <c:v>1950</c:v>
                </c:pt>
                <c:pt idx="4">
                  <c:v>1950</c:v>
                </c:pt>
                <c:pt idx="5">
                  <c:v>1950</c:v>
                </c:pt>
                <c:pt idx="6">
                  <c:v>1950</c:v>
                </c:pt>
                <c:pt idx="7">
                  <c:v>1950</c:v>
                </c:pt>
                <c:pt idx="8">
                  <c:v>1950</c:v>
                </c:pt>
                <c:pt idx="9">
                  <c:v>1950</c:v>
                </c:pt>
                <c:pt idx="10">
                  <c:v>1950</c:v>
                </c:pt>
                <c:pt idx="11">
                  <c:v>1950</c:v>
                </c:pt>
                <c:pt idx="12">
                  <c:v>1951</c:v>
                </c:pt>
                <c:pt idx="13">
                  <c:v>1951</c:v>
                </c:pt>
                <c:pt idx="14">
                  <c:v>1951</c:v>
                </c:pt>
                <c:pt idx="15">
                  <c:v>1951</c:v>
                </c:pt>
                <c:pt idx="16">
                  <c:v>1951</c:v>
                </c:pt>
                <c:pt idx="17">
                  <c:v>1951</c:v>
                </c:pt>
                <c:pt idx="18">
                  <c:v>1951</c:v>
                </c:pt>
                <c:pt idx="19">
                  <c:v>1951</c:v>
                </c:pt>
                <c:pt idx="20">
                  <c:v>1951</c:v>
                </c:pt>
                <c:pt idx="21">
                  <c:v>1951</c:v>
                </c:pt>
                <c:pt idx="22">
                  <c:v>1951</c:v>
                </c:pt>
                <c:pt idx="23">
                  <c:v>1951</c:v>
                </c:pt>
                <c:pt idx="24">
                  <c:v>1952</c:v>
                </c:pt>
                <c:pt idx="25">
                  <c:v>1952</c:v>
                </c:pt>
                <c:pt idx="26">
                  <c:v>1952</c:v>
                </c:pt>
                <c:pt idx="27">
                  <c:v>1952</c:v>
                </c:pt>
                <c:pt idx="28">
                  <c:v>1952</c:v>
                </c:pt>
                <c:pt idx="29">
                  <c:v>1952</c:v>
                </c:pt>
                <c:pt idx="30">
                  <c:v>1952</c:v>
                </c:pt>
                <c:pt idx="31">
                  <c:v>1952</c:v>
                </c:pt>
                <c:pt idx="32">
                  <c:v>1952</c:v>
                </c:pt>
                <c:pt idx="33">
                  <c:v>1952</c:v>
                </c:pt>
                <c:pt idx="34">
                  <c:v>1952</c:v>
                </c:pt>
                <c:pt idx="35">
                  <c:v>1952</c:v>
                </c:pt>
                <c:pt idx="36">
                  <c:v>1953</c:v>
                </c:pt>
                <c:pt idx="37">
                  <c:v>1953</c:v>
                </c:pt>
                <c:pt idx="38">
                  <c:v>1953</c:v>
                </c:pt>
                <c:pt idx="39">
                  <c:v>1953</c:v>
                </c:pt>
                <c:pt idx="40">
                  <c:v>1953</c:v>
                </c:pt>
                <c:pt idx="41">
                  <c:v>1953</c:v>
                </c:pt>
                <c:pt idx="42">
                  <c:v>1953</c:v>
                </c:pt>
                <c:pt idx="43">
                  <c:v>1953</c:v>
                </c:pt>
                <c:pt idx="44">
                  <c:v>1953</c:v>
                </c:pt>
                <c:pt idx="45">
                  <c:v>1953</c:v>
                </c:pt>
                <c:pt idx="46">
                  <c:v>1953</c:v>
                </c:pt>
                <c:pt idx="47">
                  <c:v>1953</c:v>
                </c:pt>
                <c:pt idx="48">
                  <c:v>1954</c:v>
                </c:pt>
                <c:pt idx="49">
                  <c:v>1954</c:v>
                </c:pt>
                <c:pt idx="50">
                  <c:v>1954</c:v>
                </c:pt>
                <c:pt idx="51">
                  <c:v>1954</c:v>
                </c:pt>
                <c:pt idx="52">
                  <c:v>1954</c:v>
                </c:pt>
                <c:pt idx="53">
                  <c:v>1954</c:v>
                </c:pt>
                <c:pt idx="54">
                  <c:v>1954</c:v>
                </c:pt>
                <c:pt idx="55">
                  <c:v>1954</c:v>
                </c:pt>
                <c:pt idx="56">
                  <c:v>1954</c:v>
                </c:pt>
                <c:pt idx="57">
                  <c:v>1954</c:v>
                </c:pt>
                <c:pt idx="58">
                  <c:v>1954</c:v>
                </c:pt>
                <c:pt idx="59">
                  <c:v>1954</c:v>
                </c:pt>
                <c:pt idx="60">
                  <c:v>1955</c:v>
                </c:pt>
                <c:pt idx="61">
                  <c:v>1955</c:v>
                </c:pt>
                <c:pt idx="62">
                  <c:v>1955</c:v>
                </c:pt>
                <c:pt idx="63">
                  <c:v>1955</c:v>
                </c:pt>
                <c:pt idx="64">
                  <c:v>1955</c:v>
                </c:pt>
                <c:pt idx="65">
                  <c:v>1955</c:v>
                </c:pt>
                <c:pt idx="66">
                  <c:v>1955</c:v>
                </c:pt>
                <c:pt idx="67">
                  <c:v>1955</c:v>
                </c:pt>
                <c:pt idx="68">
                  <c:v>1955</c:v>
                </c:pt>
                <c:pt idx="69">
                  <c:v>1955</c:v>
                </c:pt>
                <c:pt idx="70">
                  <c:v>1955</c:v>
                </c:pt>
                <c:pt idx="71">
                  <c:v>1955</c:v>
                </c:pt>
                <c:pt idx="72">
                  <c:v>1956</c:v>
                </c:pt>
                <c:pt idx="73">
                  <c:v>1956</c:v>
                </c:pt>
                <c:pt idx="74">
                  <c:v>1956</c:v>
                </c:pt>
                <c:pt idx="75">
                  <c:v>1956</c:v>
                </c:pt>
                <c:pt idx="76">
                  <c:v>1956</c:v>
                </c:pt>
                <c:pt idx="77">
                  <c:v>1956</c:v>
                </c:pt>
                <c:pt idx="78">
                  <c:v>1956</c:v>
                </c:pt>
                <c:pt idx="79">
                  <c:v>1956</c:v>
                </c:pt>
                <c:pt idx="80">
                  <c:v>1956</c:v>
                </c:pt>
                <c:pt idx="81">
                  <c:v>1956</c:v>
                </c:pt>
                <c:pt idx="82">
                  <c:v>1956</c:v>
                </c:pt>
                <c:pt idx="83">
                  <c:v>1956</c:v>
                </c:pt>
                <c:pt idx="84">
                  <c:v>1957</c:v>
                </c:pt>
                <c:pt idx="85">
                  <c:v>1957</c:v>
                </c:pt>
                <c:pt idx="86">
                  <c:v>1957</c:v>
                </c:pt>
                <c:pt idx="87">
                  <c:v>1957</c:v>
                </c:pt>
                <c:pt idx="88">
                  <c:v>1957</c:v>
                </c:pt>
                <c:pt idx="89">
                  <c:v>1957</c:v>
                </c:pt>
                <c:pt idx="90">
                  <c:v>1957</c:v>
                </c:pt>
                <c:pt idx="91">
                  <c:v>1957</c:v>
                </c:pt>
                <c:pt idx="92">
                  <c:v>1957</c:v>
                </c:pt>
                <c:pt idx="93">
                  <c:v>1957</c:v>
                </c:pt>
                <c:pt idx="94">
                  <c:v>1957</c:v>
                </c:pt>
                <c:pt idx="95">
                  <c:v>1957</c:v>
                </c:pt>
                <c:pt idx="96">
                  <c:v>1958</c:v>
                </c:pt>
                <c:pt idx="97">
                  <c:v>1958</c:v>
                </c:pt>
                <c:pt idx="98">
                  <c:v>1958</c:v>
                </c:pt>
                <c:pt idx="99">
                  <c:v>1958</c:v>
                </c:pt>
                <c:pt idx="100">
                  <c:v>1958</c:v>
                </c:pt>
                <c:pt idx="101">
                  <c:v>1958</c:v>
                </c:pt>
                <c:pt idx="102">
                  <c:v>1958</c:v>
                </c:pt>
                <c:pt idx="103">
                  <c:v>1958</c:v>
                </c:pt>
                <c:pt idx="104">
                  <c:v>1958</c:v>
                </c:pt>
                <c:pt idx="105">
                  <c:v>1958</c:v>
                </c:pt>
                <c:pt idx="106">
                  <c:v>1958</c:v>
                </c:pt>
                <c:pt idx="107">
                  <c:v>1958</c:v>
                </c:pt>
                <c:pt idx="108">
                  <c:v>1959</c:v>
                </c:pt>
                <c:pt idx="109">
                  <c:v>1959</c:v>
                </c:pt>
                <c:pt idx="110">
                  <c:v>1959</c:v>
                </c:pt>
                <c:pt idx="111">
                  <c:v>1959</c:v>
                </c:pt>
                <c:pt idx="112">
                  <c:v>1959</c:v>
                </c:pt>
                <c:pt idx="113">
                  <c:v>1959</c:v>
                </c:pt>
                <c:pt idx="114">
                  <c:v>1959</c:v>
                </c:pt>
                <c:pt idx="115">
                  <c:v>1959</c:v>
                </c:pt>
                <c:pt idx="116">
                  <c:v>1959</c:v>
                </c:pt>
                <c:pt idx="117">
                  <c:v>1959</c:v>
                </c:pt>
                <c:pt idx="118">
                  <c:v>1959</c:v>
                </c:pt>
                <c:pt idx="119">
                  <c:v>1959</c:v>
                </c:pt>
                <c:pt idx="120">
                  <c:v>1960</c:v>
                </c:pt>
                <c:pt idx="121">
                  <c:v>1960</c:v>
                </c:pt>
                <c:pt idx="122">
                  <c:v>1960</c:v>
                </c:pt>
                <c:pt idx="123">
                  <c:v>1960</c:v>
                </c:pt>
                <c:pt idx="124">
                  <c:v>1960</c:v>
                </c:pt>
                <c:pt idx="125">
                  <c:v>1960</c:v>
                </c:pt>
                <c:pt idx="126">
                  <c:v>1960</c:v>
                </c:pt>
                <c:pt idx="127">
                  <c:v>1960</c:v>
                </c:pt>
                <c:pt idx="128">
                  <c:v>1960</c:v>
                </c:pt>
                <c:pt idx="129">
                  <c:v>1960</c:v>
                </c:pt>
                <c:pt idx="130">
                  <c:v>1960</c:v>
                </c:pt>
                <c:pt idx="131">
                  <c:v>1960</c:v>
                </c:pt>
                <c:pt idx="132">
                  <c:v>1961</c:v>
                </c:pt>
                <c:pt idx="133">
                  <c:v>1961</c:v>
                </c:pt>
                <c:pt idx="134">
                  <c:v>1961</c:v>
                </c:pt>
                <c:pt idx="135">
                  <c:v>1961</c:v>
                </c:pt>
                <c:pt idx="136">
                  <c:v>1961</c:v>
                </c:pt>
                <c:pt idx="137">
                  <c:v>1961</c:v>
                </c:pt>
                <c:pt idx="138">
                  <c:v>1961</c:v>
                </c:pt>
                <c:pt idx="139">
                  <c:v>1961</c:v>
                </c:pt>
                <c:pt idx="140">
                  <c:v>1961</c:v>
                </c:pt>
                <c:pt idx="141">
                  <c:v>1961</c:v>
                </c:pt>
                <c:pt idx="142">
                  <c:v>1961</c:v>
                </c:pt>
                <c:pt idx="143">
                  <c:v>1961</c:v>
                </c:pt>
                <c:pt idx="144">
                  <c:v>1962</c:v>
                </c:pt>
                <c:pt idx="145">
                  <c:v>1962</c:v>
                </c:pt>
                <c:pt idx="146">
                  <c:v>1962</c:v>
                </c:pt>
                <c:pt idx="147">
                  <c:v>1962</c:v>
                </c:pt>
                <c:pt idx="148">
                  <c:v>1962</c:v>
                </c:pt>
                <c:pt idx="149">
                  <c:v>1962</c:v>
                </c:pt>
                <c:pt idx="150">
                  <c:v>1962</c:v>
                </c:pt>
                <c:pt idx="151">
                  <c:v>1962</c:v>
                </c:pt>
                <c:pt idx="152">
                  <c:v>1962</c:v>
                </c:pt>
                <c:pt idx="153">
                  <c:v>1962</c:v>
                </c:pt>
                <c:pt idx="154">
                  <c:v>1962</c:v>
                </c:pt>
                <c:pt idx="155">
                  <c:v>1962</c:v>
                </c:pt>
                <c:pt idx="156">
                  <c:v>1963</c:v>
                </c:pt>
                <c:pt idx="157">
                  <c:v>1963</c:v>
                </c:pt>
                <c:pt idx="158">
                  <c:v>1963</c:v>
                </c:pt>
                <c:pt idx="159">
                  <c:v>1963</c:v>
                </c:pt>
                <c:pt idx="160">
                  <c:v>1963</c:v>
                </c:pt>
                <c:pt idx="161">
                  <c:v>1963</c:v>
                </c:pt>
                <c:pt idx="162">
                  <c:v>1963</c:v>
                </c:pt>
                <c:pt idx="163">
                  <c:v>1963</c:v>
                </c:pt>
                <c:pt idx="164">
                  <c:v>1963</c:v>
                </c:pt>
                <c:pt idx="165">
                  <c:v>1963</c:v>
                </c:pt>
                <c:pt idx="166">
                  <c:v>1963</c:v>
                </c:pt>
                <c:pt idx="167">
                  <c:v>1963</c:v>
                </c:pt>
                <c:pt idx="168">
                  <c:v>1964</c:v>
                </c:pt>
                <c:pt idx="169">
                  <c:v>1964</c:v>
                </c:pt>
                <c:pt idx="170">
                  <c:v>1964</c:v>
                </c:pt>
                <c:pt idx="171">
                  <c:v>1964</c:v>
                </c:pt>
                <c:pt idx="172">
                  <c:v>1964</c:v>
                </c:pt>
                <c:pt idx="173">
                  <c:v>1964</c:v>
                </c:pt>
                <c:pt idx="174">
                  <c:v>1964</c:v>
                </c:pt>
                <c:pt idx="175">
                  <c:v>1964</c:v>
                </c:pt>
                <c:pt idx="176">
                  <c:v>1964</c:v>
                </c:pt>
                <c:pt idx="177">
                  <c:v>1964</c:v>
                </c:pt>
                <c:pt idx="178">
                  <c:v>1964</c:v>
                </c:pt>
                <c:pt idx="179">
                  <c:v>1964</c:v>
                </c:pt>
                <c:pt idx="180">
                  <c:v>1965</c:v>
                </c:pt>
                <c:pt idx="181">
                  <c:v>1965</c:v>
                </c:pt>
                <c:pt idx="182">
                  <c:v>1965</c:v>
                </c:pt>
                <c:pt idx="183">
                  <c:v>1965</c:v>
                </c:pt>
                <c:pt idx="184">
                  <c:v>1965</c:v>
                </c:pt>
                <c:pt idx="185">
                  <c:v>1965</c:v>
                </c:pt>
                <c:pt idx="186">
                  <c:v>1965</c:v>
                </c:pt>
                <c:pt idx="187">
                  <c:v>1965</c:v>
                </c:pt>
                <c:pt idx="188">
                  <c:v>1965</c:v>
                </c:pt>
                <c:pt idx="189">
                  <c:v>1965</c:v>
                </c:pt>
                <c:pt idx="190">
                  <c:v>1965</c:v>
                </c:pt>
                <c:pt idx="191">
                  <c:v>1965</c:v>
                </c:pt>
                <c:pt idx="192">
                  <c:v>1966</c:v>
                </c:pt>
                <c:pt idx="193">
                  <c:v>1966</c:v>
                </c:pt>
                <c:pt idx="194">
                  <c:v>1966</c:v>
                </c:pt>
                <c:pt idx="195">
                  <c:v>1966</c:v>
                </c:pt>
                <c:pt idx="196">
                  <c:v>1966</c:v>
                </c:pt>
                <c:pt idx="197">
                  <c:v>1966</c:v>
                </c:pt>
                <c:pt idx="198">
                  <c:v>1966</c:v>
                </c:pt>
                <c:pt idx="199">
                  <c:v>1966</c:v>
                </c:pt>
                <c:pt idx="200">
                  <c:v>1966</c:v>
                </c:pt>
                <c:pt idx="201">
                  <c:v>1966</c:v>
                </c:pt>
                <c:pt idx="202">
                  <c:v>1966</c:v>
                </c:pt>
                <c:pt idx="203">
                  <c:v>1966</c:v>
                </c:pt>
                <c:pt idx="204">
                  <c:v>1967</c:v>
                </c:pt>
                <c:pt idx="205">
                  <c:v>1967</c:v>
                </c:pt>
                <c:pt idx="206">
                  <c:v>1967</c:v>
                </c:pt>
                <c:pt idx="207">
                  <c:v>1967</c:v>
                </c:pt>
                <c:pt idx="208">
                  <c:v>1967</c:v>
                </c:pt>
                <c:pt idx="209">
                  <c:v>1967</c:v>
                </c:pt>
                <c:pt idx="210">
                  <c:v>1967</c:v>
                </c:pt>
                <c:pt idx="211">
                  <c:v>1967</c:v>
                </c:pt>
                <c:pt idx="212">
                  <c:v>1967</c:v>
                </c:pt>
                <c:pt idx="213">
                  <c:v>1967</c:v>
                </c:pt>
                <c:pt idx="214">
                  <c:v>1967</c:v>
                </c:pt>
                <c:pt idx="215">
                  <c:v>1967</c:v>
                </c:pt>
                <c:pt idx="216">
                  <c:v>1968</c:v>
                </c:pt>
                <c:pt idx="217">
                  <c:v>1968</c:v>
                </c:pt>
                <c:pt idx="218">
                  <c:v>1968</c:v>
                </c:pt>
                <c:pt idx="219">
                  <c:v>1968</c:v>
                </c:pt>
                <c:pt idx="220">
                  <c:v>1968</c:v>
                </c:pt>
                <c:pt idx="221">
                  <c:v>1968</c:v>
                </c:pt>
                <c:pt idx="222">
                  <c:v>1968</c:v>
                </c:pt>
                <c:pt idx="223">
                  <c:v>1968</c:v>
                </c:pt>
                <c:pt idx="224">
                  <c:v>1968</c:v>
                </c:pt>
                <c:pt idx="225">
                  <c:v>1968</c:v>
                </c:pt>
                <c:pt idx="226">
                  <c:v>1968</c:v>
                </c:pt>
                <c:pt idx="227">
                  <c:v>1968</c:v>
                </c:pt>
                <c:pt idx="228">
                  <c:v>1969</c:v>
                </c:pt>
                <c:pt idx="229">
                  <c:v>1969</c:v>
                </c:pt>
                <c:pt idx="230">
                  <c:v>1969</c:v>
                </c:pt>
                <c:pt idx="231">
                  <c:v>1969</c:v>
                </c:pt>
                <c:pt idx="232">
                  <c:v>1969</c:v>
                </c:pt>
                <c:pt idx="233">
                  <c:v>1969</c:v>
                </c:pt>
                <c:pt idx="234">
                  <c:v>1969</c:v>
                </c:pt>
                <c:pt idx="235">
                  <c:v>1969</c:v>
                </c:pt>
                <c:pt idx="236">
                  <c:v>1969</c:v>
                </c:pt>
                <c:pt idx="237">
                  <c:v>1969</c:v>
                </c:pt>
                <c:pt idx="238">
                  <c:v>1969</c:v>
                </c:pt>
                <c:pt idx="239">
                  <c:v>1969</c:v>
                </c:pt>
                <c:pt idx="240">
                  <c:v>1970</c:v>
                </c:pt>
                <c:pt idx="241">
                  <c:v>1970</c:v>
                </c:pt>
                <c:pt idx="242">
                  <c:v>1970</c:v>
                </c:pt>
                <c:pt idx="243">
                  <c:v>1970</c:v>
                </c:pt>
                <c:pt idx="244">
                  <c:v>1970</c:v>
                </c:pt>
                <c:pt idx="245">
                  <c:v>1970</c:v>
                </c:pt>
                <c:pt idx="246">
                  <c:v>1970</c:v>
                </c:pt>
                <c:pt idx="247">
                  <c:v>1970</c:v>
                </c:pt>
                <c:pt idx="248">
                  <c:v>1970</c:v>
                </c:pt>
                <c:pt idx="249">
                  <c:v>1970</c:v>
                </c:pt>
                <c:pt idx="250">
                  <c:v>1970</c:v>
                </c:pt>
                <c:pt idx="251">
                  <c:v>1970</c:v>
                </c:pt>
                <c:pt idx="252">
                  <c:v>1971</c:v>
                </c:pt>
                <c:pt idx="253">
                  <c:v>1971</c:v>
                </c:pt>
                <c:pt idx="254">
                  <c:v>1971</c:v>
                </c:pt>
                <c:pt idx="255">
                  <c:v>1971</c:v>
                </c:pt>
                <c:pt idx="256">
                  <c:v>1971</c:v>
                </c:pt>
                <c:pt idx="257">
                  <c:v>1971</c:v>
                </c:pt>
                <c:pt idx="258">
                  <c:v>1971</c:v>
                </c:pt>
                <c:pt idx="259">
                  <c:v>1971</c:v>
                </c:pt>
                <c:pt idx="260">
                  <c:v>1971</c:v>
                </c:pt>
                <c:pt idx="261">
                  <c:v>1971</c:v>
                </c:pt>
                <c:pt idx="262">
                  <c:v>1971</c:v>
                </c:pt>
                <c:pt idx="263">
                  <c:v>1971</c:v>
                </c:pt>
                <c:pt idx="264">
                  <c:v>1972</c:v>
                </c:pt>
                <c:pt idx="265">
                  <c:v>1972</c:v>
                </c:pt>
                <c:pt idx="266">
                  <c:v>1972</c:v>
                </c:pt>
                <c:pt idx="267">
                  <c:v>1972</c:v>
                </c:pt>
                <c:pt idx="268">
                  <c:v>1972</c:v>
                </c:pt>
                <c:pt idx="269">
                  <c:v>1972</c:v>
                </c:pt>
                <c:pt idx="270">
                  <c:v>1972</c:v>
                </c:pt>
                <c:pt idx="271">
                  <c:v>1972</c:v>
                </c:pt>
                <c:pt idx="272">
                  <c:v>1972</c:v>
                </c:pt>
                <c:pt idx="273">
                  <c:v>1972</c:v>
                </c:pt>
                <c:pt idx="274">
                  <c:v>1972</c:v>
                </c:pt>
                <c:pt idx="275">
                  <c:v>1972</c:v>
                </c:pt>
                <c:pt idx="276">
                  <c:v>1973</c:v>
                </c:pt>
                <c:pt idx="277">
                  <c:v>1973</c:v>
                </c:pt>
                <c:pt idx="278">
                  <c:v>1973</c:v>
                </c:pt>
                <c:pt idx="279">
                  <c:v>1973</c:v>
                </c:pt>
                <c:pt idx="280">
                  <c:v>1973</c:v>
                </c:pt>
                <c:pt idx="281">
                  <c:v>1973</c:v>
                </c:pt>
                <c:pt idx="282">
                  <c:v>1973</c:v>
                </c:pt>
                <c:pt idx="283">
                  <c:v>1973</c:v>
                </c:pt>
                <c:pt idx="284">
                  <c:v>1973</c:v>
                </c:pt>
                <c:pt idx="285">
                  <c:v>1973</c:v>
                </c:pt>
                <c:pt idx="286">
                  <c:v>1973</c:v>
                </c:pt>
                <c:pt idx="287">
                  <c:v>1973</c:v>
                </c:pt>
                <c:pt idx="288">
                  <c:v>1974</c:v>
                </c:pt>
                <c:pt idx="289">
                  <c:v>1974</c:v>
                </c:pt>
                <c:pt idx="290">
                  <c:v>1974</c:v>
                </c:pt>
                <c:pt idx="291">
                  <c:v>1974</c:v>
                </c:pt>
                <c:pt idx="292">
                  <c:v>1974</c:v>
                </c:pt>
                <c:pt idx="293">
                  <c:v>1974</c:v>
                </c:pt>
                <c:pt idx="294">
                  <c:v>1974</c:v>
                </c:pt>
                <c:pt idx="295">
                  <c:v>1974</c:v>
                </c:pt>
                <c:pt idx="296">
                  <c:v>1974</c:v>
                </c:pt>
                <c:pt idx="297">
                  <c:v>1974</c:v>
                </c:pt>
                <c:pt idx="298">
                  <c:v>1974</c:v>
                </c:pt>
                <c:pt idx="299">
                  <c:v>1974</c:v>
                </c:pt>
                <c:pt idx="300">
                  <c:v>1975</c:v>
                </c:pt>
                <c:pt idx="301">
                  <c:v>1975</c:v>
                </c:pt>
                <c:pt idx="302">
                  <c:v>1975</c:v>
                </c:pt>
                <c:pt idx="303">
                  <c:v>1975</c:v>
                </c:pt>
                <c:pt idx="304">
                  <c:v>1975</c:v>
                </c:pt>
                <c:pt idx="305">
                  <c:v>1975</c:v>
                </c:pt>
                <c:pt idx="306">
                  <c:v>1975</c:v>
                </c:pt>
                <c:pt idx="307">
                  <c:v>1975</c:v>
                </c:pt>
                <c:pt idx="308">
                  <c:v>1975</c:v>
                </c:pt>
                <c:pt idx="309">
                  <c:v>1975</c:v>
                </c:pt>
                <c:pt idx="310">
                  <c:v>1975</c:v>
                </c:pt>
                <c:pt idx="311">
                  <c:v>1975</c:v>
                </c:pt>
                <c:pt idx="312">
                  <c:v>1976</c:v>
                </c:pt>
                <c:pt idx="313">
                  <c:v>1976</c:v>
                </c:pt>
                <c:pt idx="314">
                  <c:v>1976</c:v>
                </c:pt>
                <c:pt idx="315">
                  <c:v>1976</c:v>
                </c:pt>
                <c:pt idx="316">
                  <c:v>1976</c:v>
                </c:pt>
                <c:pt idx="317">
                  <c:v>1976</c:v>
                </c:pt>
                <c:pt idx="318">
                  <c:v>1976</c:v>
                </c:pt>
                <c:pt idx="319">
                  <c:v>1976</c:v>
                </c:pt>
                <c:pt idx="320">
                  <c:v>1976</c:v>
                </c:pt>
                <c:pt idx="321">
                  <c:v>1976</c:v>
                </c:pt>
                <c:pt idx="322">
                  <c:v>1976</c:v>
                </c:pt>
                <c:pt idx="323">
                  <c:v>1976</c:v>
                </c:pt>
                <c:pt idx="324">
                  <c:v>1977</c:v>
                </c:pt>
                <c:pt idx="325">
                  <c:v>1977</c:v>
                </c:pt>
                <c:pt idx="326">
                  <c:v>1977</c:v>
                </c:pt>
                <c:pt idx="327">
                  <c:v>1977</c:v>
                </c:pt>
                <c:pt idx="328">
                  <c:v>1977</c:v>
                </c:pt>
                <c:pt idx="329">
                  <c:v>1977</c:v>
                </c:pt>
                <c:pt idx="330">
                  <c:v>1977</c:v>
                </c:pt>
                <c:pt idx="331">
                  <c:v>1977</c:v>
                </c:pt>
                <c:pt idx="332">
                  <c:v>1977</c:v>
                </c:pt>
                <c:pt idx="333">
                  <c:v>1977</c:v>
                </c:pt>
                <c:pt idx="334">
                  <c:v>1977</c:v>
                </c:pt>
                <c:pt idx="335">
                  <c:v>1977</c:v>
                </c:pt>
                <c:pt idx="336">
                  <c:v>1978</c:v>
                </c:pt>
                <c:pt idx="337">
                  <c:v>1978</c:v>
                </c:pt>
                <c:pt idx="338">
                  <c:v>1978</c:v>
                </c:pt>
                <c:pt idx="339">
                  <c:v>1978</c:v>
                </c:pt>
                <c:pt idx="340">
                  <c:v>1978</c:v>
                </c:pt>
                <c:pt idx="341">
                  <c:v>1978</c:v>
                </c:pt>
                <c:pt idx="342">
                  <c:v>1978</c:v>
                </c:pt>
                <c:pt idx="343">
                  <c:v>1978</c:v>
                </c:pt>
                <c:pt idx="344">
                  <c:v>1978</c:v>
                </c:pt>
                <c:pt idx="345">
                  <c:v>1978</c:v>
                </c:pt>
                <c:pt idx="346">
                  <c:v>1978</c:v>
                </c:pt>
                <c:pt idx="347">
                  <c:v>1978</c:v>
                </c:pt>
                <c:pt idx="348">
                  <c:v>1979</c:v>
                </c:pt>
                <c:pt idx="349">
                  <c:v>1979</c:v>
                </c:pt>
                <c:pt idx="350">
                  <c:v>1979</c:v>
                </c:pt>
                <c:pt idx="351">
                  <c:v>1979</c:v>
                </c:pt>
                <c:pt idx="352">
                  <c:v>1979</c:v>
                </c:pt>
                <c:pt idx="353">
                  <c:v>1979</c:v>
                </c:pt>
                <c:pt idx="354">
                  <c:v>1979</c:v>
                </c:pt>
                <c:pt idx="355">
                  <c:v>1979</c:v>
                </c:pt>
                <c:pt idx="356">
                  <c:v>1979</c:v>
                </c:pt>
                <c:pt idx="357">
                  <c:v>1979</c:v>
                </c:pt>
                <c:pt idx="358">
                  <c:v>1979</c:v>
                </c:pt>
                <c:pt idx="359">
                  <c:v>1979</c:v>
                </c:pt>
                <c:pt idx="360">
                  <c:v>1980</c:v>
                </c:pt>
                <c:pt idx="361">
                  <c:v>1980</c:v>
                </c:pt>
                <c:pt idx="362">
                  <c:v>1980</c:v>
                </c:pt>
                <c:pt idx="363">
                  <c:v>1980</c:v>
                </c:pt>
                <c:pt idx="364">
                  <c:v>1980</c:v>
                </c:pt>
                <c:pt idx="365">
                  <c:v>1980</c:v>
                </c:pt>
                <c:pt idx="366">
                  <c:v>1980</c:v>
                </c:pt>
                <c:pt idx="367">
                  <c:v>1980</c:v>
                </c:pt>
                <c:pt idx="368">
                  <c:v>1980</c:v>
                </c:pt>
                <c:pt idx="369">
                  <c:v>1980</c:v>
                </c:pt>
                <c:pt idx="370">
                  <c:v>1980</c:v>
                </c:pt>
                <c:pt idx="371">
                  <c:v>1980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1982</c:v>
                </c:pt>
                <c:pt idx="385">
                  <c:v>1982</c:v>
                </c:pt>
                <c:pt idx="386">
                  <c:v>1982</c:v>
                </c:pt>
                <c:pt idx="387">
                  <c:v>1982</c:v>
                </c:pt>
                <c:pt idx="388">
                  <c:v>1982</c:v>
                </c:pt>
                <c:pt idx="389">
                  <c:v>1982</c:v>
                </c:pt>
                <c:pt idx="390">
                  <c:v>1982</c:v>
                </c:pt>
                <c:pt idx="391">
                  <c:v>1982</c:v>
                </c:pt>
                <c:pt idx="392">
                  <c:v>1982</c:v>
                </c:pt>
                <c:pt idx="393">
                  <c:v>1982</c:v>
                </c:pt>
                <c:pt idx="394">
                  <c:v>1982</c:v>
                </c:pt>
                <c:pt idx="395">
                  <c:v>1982</c:v>
                </c:pt>
                <c:pt idx="396">
                  <c:v>1983</c:v>
                </c:pt>
                <c:pt idx="397">
                  <c:v>1983</c:v>
                </c:pt>
                <c:pt idx="398">
                  <c:v>1983</c:v>
                </c:pt>
                <c:pt idx="399">
                  <c:v>1983</c:v>
                </c:pt>
                <c:pt idx="400">
                  <c:v>1983</c:v>
                </c:pt>
                <c:pt idx="401">
                  <c:v>1983</c:v>
                </c:pt>
                <c:pt idx="402">
                  <c:v>1983</c:v>
                </c:pt>
                <c:pt idx="403">
                  <c:v>1983</c:v>
                </c:pt>
                <c:pt idx="404">
                  <c:v>1983</c:v>
                </c:pt>
                <c:pt idx="405">
                  <c:v>1983</c:v>
                </c:pt>
                <c:pt idx="406">
                  <c:v>1983</c:v>
                </c:pt>
                <c:pt idx="407">
                  <c:v>1983</c:v>
                </c:pt>
                <c:pt idx="408">
                  <c:v>1984</c:v>
                </c:pt>
                <c:pt idx="409">
                  <c:v>1984</c:v>
                </c:pt>
                <c:pt idx="410">
                  <c:v>1984</c:v>
                </c:pt>
                <c:pt idx="411">
                  <c:v>1984</c:v>
                </c:pt>
                <c:pt idx="412">
                  <c:v>1984</c:v>
                </c:pt>
                <c:pt idx="413">
                  <c:v>1984</c:v>
                </c:pt>
                <c:pt idx="414">
                  <c:v>1984</c:v>
                </c:pt>
                <c:pt idx="415">
                  <c:v>1984</c:v>
                </c:pt>
                <c:pt idx="416">
                  <c:v>1984</c:v>
                </c:pt>
                <c:pt idx="417">
                  <c:v>1984</c:v>
                </c:pt>
                <c:pt idx="418">
                  <c:v>1984</c:v>
                </c:pt>
                <c:pt idx="419">
                  <c:v>1984</c:v>
                </c:pt>
                <c:pt idx="420">
                  <c:v>1985</c:v>
                </c:pt>
                <c:pt idx="421">
                  <c:v>1985</c:v>
                </c:pt>
                <c:pt idx="422">
                  <c:v>1985</c:v>
                </c:pt>
                <c:pt idx="423">
                  <c:v>1985</c:v>
                </c:pt>
                <c:pt idx="424">
                  <c:v>1985</c:v>
                </c:pt>
                <c:pt idx="425">
                  <c:v>1985</c:v>
                </c:pt>
                <c:pt idx="426">
                  <c:v>1985</c:v>
                </c:pt>
                <c:pt idx="427">
                  <c:v>1985</c:v>
                </c:pt>
                <c:pt idx="428">
                  <c:v>1985</c:v>
                </c:pt>
                <c:pt idx="429">
                  <c:v>1985</c:v>
                </c:pt>
                <c:pt idx="430">
                  <c:v>1985</c:v>
                </c:pt>
                <c:pt idx="431">
                  <c:v>1985</c:v>
                </c:pt>
                <c:pt idx="432">
                  <c:v>1986</c:v>
                </c:pt>
                <c:pt idx="433">
                  <c:v>1986</c:v>
                </c:pt>
                <c:pt idx="434">
                  <c:v>1986</c:v>
                </c:pt>
                <c:pt idx="435">
                  <c:v>1986</c:v>
                </c:pt>
                <c:pt idx="436">
                  <c:v>1986</c:v>
                </c:pt>
                <c:pt idx="437">
                  <c:v>1986</c:v>
                </c:pt>
                <c:pt idx="438">
                  <c:v>1986</c:v>
                </c:pt>
                <c:pt idx="439">
                  <c:v>1986</c:v>
                </c:pt>
                <c:pt idx="440">
                  <c:v>1986</c:v>
                </c:pt>
                <c:pt idx="441">
                  <c:v>1986</c:v>
                </c:pt>
                <c:pt idx="442">
                  <c:v>1986</c:v>
                </c:pt>
                <c:pt idx="443">
                  <c:v>1986</c:v>
                </c:pt>
                <c:pt idx="444">
                  <c:v>1987</c:v>
                </c:pt>
                <c:pt idx="445">
                  <c:v>1987</c:v>
                </c:pt>
                <c:pt idx="446">
                  <c:v>1987</c:v>
                </c:pt>
                <c:pt idx="447">
                  <c:v>1987</c:v>
                </c:pt>
                <c:pt idx="448">
                  <c:v>1987</c:v>
                </c:pt>
                <c:pt idx="449">
                  <c:v>1987</c:v>
                </c:pt>
                <c:pt idx="450">
                  <c:v>1987</c:v>
                </c:pt>
                <c:pt idx="451">
                  <c:v>1987</c:v>
                </c:pt>
                <c:pt idx="452">
                  <c:v>1987</c:v>
                </c:pt>
                <c:pt idx="453">
                  <c:v>1987</c:v>
                </c:pt>
                <c:pt idx="454">
                  <c:v>1987</c:v>
                </c:pt>
                <c:pt idx="455">
                  <c:v>1987</c:v>
                </c:pt>
                <c:pt idx="456">
                  <c:v>1988</c:v>
                </c:pt>
                <c:pt idx="457">
                  <c:v>1988</c:v>
                </c:pt>
                <c:pt idx="458">
                  <c:v>1988</c:v>
                </c:pt>
                <c:pt idx="459">
                  <c:v>1988</c:v>
                </c:pt>
                <c:pt idx="460">
                  <c:v>1988</c:v>
                </c:pt>
                <c:pt idx="461">
                  <c:v>1988</c:v>
                </c:pt>
                <c:pt idx="462">
                  <c:v>1988</c:v>
                </c:pt>
                <c:pt idx="463">
                  <c:v>1988</c:v>
                </c:pt>
                <c:pt idx="464">
                  <c:v>1988</c:v>
                </c:pt>
                <c:pt idx="465">
                  <c:v>1988</c:v>
                </c:pt>
                <c:pt idx="466">
                  <c:v>1988</c:v>
                </c:pt>
                <c:pt idx="467">
                  <c:v>1988</c:v>
                </c:pt>
                <c:pt idx="468">
                  <c:v>1989</c:v>
                </c:pt>
                <c:pt idx="469">
                  <c:v>1989</c:v>
                </c:pt>
                <c:pt idx="470">
                  <c:v>1989</c:v>
                </c:pt>
                <c:pt idx="471">
                  <c:v>1989</c:v>
                </c:pt>
                <c:pt idx="472">
                  <c:v>1989</c:v>
                </c:pt>
                <c:pt idx="473">
                  <c:v>1989</c:v>
                </c:pt>
                <c:pt idx="474">
                  <c:v>1989</c:v>
                </c:pt>
                <c:pt idx="475">
                  <c:v>1989</c:v>
                </c:pt>
                <c:pt idx="476">
                  <c:v>1989</c:v>
                </c:pt>
                <c:pt idx="477">
                  <c:v>1989</c:v>
                </c:pt>
                <c:pt idx="478">
                  <c:v>1989</c:v>
                </c:pt>
                <c:pt idx="479">
                  <c:v>1989</c:v>
                </c:pt>
                <c:pt idx="480">
                  <c:v>1990</c:v>
                </c:pt>
                <c:pt idx="481">
                  <c:v>1990</c:v>
                </c:pt>
                <c:pt idx="482">
                  <c:v>1990</c:v>
                </c:pt>
                <c:pt idx="483">
                  <c:v>1990</c:v>
                </c:pt>
                <c:pt idx="484">
                  <c:v>1990</c:v>
                </c:pt>
                <c:pt idx="485">
                  <c:v>1990</c:v>
                </c:pt>
                <c:pt idx="486">
                  <c:v>1990</c:v>
                </c:pt>
                <c:pt idx="487">
                  <c:v>1990</c:v>
                </c:pt>
                <c:pt idx="488">
                  <c:v>1990</c:v>
                </c:pt>
                <c:pt idx="489">
                  <c:v>1990</c:v>
                </c:pt>
                <c:pt idx="490">
                  <c:v>1990</c:v>
                </c:pt>
                <c:pt idx="491">
                  <c:v>1990</c:v>
                </c:pt>
                <c:pt idx="492">
                  <c:v>1991</c:v>
                </c:pt>
                <c:pt idx="493">
                  <c:v>1991</c:v>
                </c:pt>
                <c:pt idx="494">
                  <c:v>1991</c:v>
                </c:pt>
                <c:pt idx="495">
                  <c:v>1991</c:v>
                </c:pt>
                <c:pt idx="496">
                  <c:v>1991</c:v>
                </c:pt>
                <c:pt idx="497">
                  <c:v>1991</c:v>
                </c:pt>
                <c:pt idx="498">
                  <c:v>1991</c:v>
                </c:pt>
                <c:pt idx="499">
                  <c:v>1991</c:v>
                </c:pt>
                <c:pt idx="500">
                  <c:v>1991</c:v>
                </c:pt>
                <c:pt idx="501">
                  <c:v>1991</c:v>
                </c:pt>
                <c:pt idx="502">
                  <c:v>1991</c:v>
                </c:pt>
                <c:pt idx="503">
                  <c:v>1991</c:v>
                </c:pt>
                <c:pt idx="504">
                  <c:v>1992</c:v>
                </c:pt>
                <c:pt idx="505">
                  <c:v>1992</c:v>
                </c:pt>
                <c:pt idx="506">
                  <c:v>1992</c:v>
                </c:pt>
                <c:pt idx="507">
                  <c:v>1992</c:v>
                </c:pt>
                <c:pt idx="508">
                  <c:v>1992</c:v>
                </c:pt>
                <c:pt idx="509">
                  <c:v>1992</c:v>
                </c:pt>
                <c:pt idx="510">
                  <c:v>1992</c:v>
                </c:pt>
                <c:pt idx="511">
                  <c:v>1992</c:v>
                </c:pt>
                <c:pt idx="512">
                  <c:v>1992</c:v>
                </c:pt>
                <c:pt idx="513">
                  <c:v>1992</c:v>
                </c:pt>
                <c:pt idx="514">
                  <c:v>1992</c:v>
                </c:pt>
                <c:pt idx="515">
                  <c:v>1992</c:v>
                </c:pt>
                <c:pt idx="516">
                  <c:v>1993</c:v>
                </c:pt>
                <c:pt idx="517">
                  <c:v>1993</c:v>
                </c:pt>
                <c:pt idx="518">
                  <c:v>1993</c:v>
                </c:pt>
                <c:pt idx="519">
                  <c:v>1993</c:v>
                </c:pt>
                <c:pt idx="520">
                  <c:v>1993</c:v>
                </c:pt>
                <c:pt idx="521">
                  <c:v>1993</c:v>
                </c:pt>
                <c:pt idx="522">
                  <c:v>1993</c:v>
                </c:pt>
                <c:pt idx="523">
                  <c:v>1993</c:v>
                </c:pt>
                <c:pt idx="524">
                  <c:v>1993</c:v>
                </c:pt>
                <c:pt idx="525">
                  <c:v>1993</c:v>
                </c:pt>
                <c:pt idx="526">
                  <c:v>1993</c:v>
                </c:pt>
                <c:pt idx="527">
                  <c:v>1993</c:v>
                </c:pt>
                <c:pt idx="528">
                  <c:v>1994</c:v>
                </c:pt>
                <c:pt idx="529">
                  <c:v>1994</c:v>
                </c:pt>
                <c:pt idx="530">
                  <c:v>1994</c:v>
                </c:pt>
                <c:pt idx="531">
                  <c:v>1994</c:v>
                </c:pt>
                <c:pt idx="532">
                  <c:v>1994</c:v>
                </c:pt>
                <c:pt idx="533">
                  <c:v>1994</c:v>
                </c:pt>
                <c:pt idx="534">
                  <c:v>1994</c:v>
                </c:pt>
                <c:pt idx="535">
                  <c:v>1994</c:v>
                </c:pt>
                <c:pt idx="536">
                  <c:v>1994</c:v>
                </c:pt>
                <c:pt idx="537">
                  <c:v>1994</c:v>
                </c:pt>
                <c:pt idx="538">
                  <c:v>1994</c:v>
                </c:pt>
                <c:pt idx="539">
                  <c:v>1994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1995</c:v>
                </c:pt>
                <c:pt idx="552">
                  <c:v>1996</c:v>
                </c:pt>
                <c:pt idx="553">
                  <c:v>1996</c:v>
                </c:pt>
                <c:pt idx="554">
                  <c:v>1996</c:v>
                </c:pt>
                <c:pt idx="555">
                  <c:v>1996</c:v>
                </c:pt>
                <c:pt idx="556">
                  <c:v>1996</c:v>
                </c:pt>
                <c:pt idx="557">
                  <c:v>1996</c:v>
                </c:pt>
                <c:pt idx="558">
                  <c:v>1996</c:v>
                </c:pt>
                <c:pt idx="559">
                  <c:v>1996</c:v>
                </c:pt>
                <c:pt idx="560">
                  <c:v>1996</c:v>
                </c:pt>
                <c:pt idx="561">
                  <c:v>1996</c:v>
                </c:pt>
                <c:pt idx="562">
                  <c:v>1996</c:v>
                </c:pt>
                <c:pt idx="563">
                  <c:v>1996</c:v>
                </c:pt>
                <c:pt idx="564">
                  <c:v>1997</c:v>
                </c:pt>
                <c:pt idx="565">
                  <c:v>1997</c:v>
                </c:pt>
                <c:pt idx="566">
                  <c:v>1997</c:v>
                </c:pt>
                <c:pt idx="567">
                  <c:v>1997</c:v>
                </c:pt>
                <c:pt idx="568">
                  <c:v>1997</c:v>
                </c:pt>
                <c:pt idx="569">
                  <c:v>1997</c:v>
                </c:pt>
                <c:pt idx="570">
                  <c:v>1997</c:v>
                </c:pt>
                <c:pt idx="571">
                  <c:v>1997</c:v>
                </c:pt>
                <c:pt idx="572">
                  <c:v>1997</c:v>
                </c:pt>
                <c:pt idx="573">
                  <c:v>1997</c:v>
                </c:pt>
                <c:pt idx="574">
                  <c:v>1997</c:v>
                </c:pt>
                <c:pt idx="575">
                  <c:v>1997</c:v>
                </c:pt>
                <c:pt idx="576">
                  <c:v>1998</c:v>
                </c:pt>
                <c:pt idx="577">
                  <c:v>1998</c:v>
                </c:pt>
                <c:pt idx="578">
                  <c:v>1998</c:v>
                </c:pt>
                <c:pt idx="579">
                  <c:v>1998</c:v>
                </c:pt>
                <c:pt idx="580">
                  <c:v>1998</c:v>
                </c:pt>
                <c:pt idx="581">
                  <c:v>1998</c:v>
                </c:pt>
                <c:pt idx="582">
                  <c:v>1998</c:v>
                </c:pt>
                <c:pt idx="583">
                  <c:v>1998</c:v>
                </c:pt>
                <c:pt idx="584">
                  <c:v>1998</c:v>
                </c:pt>
                <c:pt idx="585">
                  <c:v>1998</c:v>
                </c:pt>
                <c:pt idx="586">
                  <c:v>1998</c:v>
                </c:pt>
                <c:pt idx="587">
                  <c:v>1998</c:v>
                </c:pt>
                <c:pt idx="588">
                  <c:v>1999</c:v>
                </c:pt>
                <c:pt idx="589">
                  <c:v>1999</c:v>
                </c:pt>
                <c:pt idx="590">
                  <c:v>1999</c:v>
                </c:pt>
                <c:pt idx="591">
                  <c:v>1999</c:v>
                </c:pt>
                <c:pt idx="592">
                  <c:v>1999</c:v>
                </c:pt>
                <c:pt idx="593">
                  <c:v>1999</c:v>
                </c:pt>
                <c:pt idx="594">
                  <c:v>1999</c:v>
                </c:pt>
                <c:pt idx="595">
                  <c:v>1999</c:v>
                </c:pt>
                <c:pt idx="596">
                  <c:v>1999</c:v>
                </c:pt>
                <c:pt idx="597">
                  <c:v>1999</c:v>
                </c:pt>
                <c:pt idx="598">
                  <c:v>1999</c:v>
                </c:pt>
                <c:pt idx="599">
                  <c:v>1999</c:v>
                </c:pt>
                <c:pt idx="600">
                  <c:v>2000</c:v>
                </c:pt>
                <c:pt idx="601">
                  <c:v>2000</c:v>
                </c:pt>
                <c:pt idx="602">
                  <c:v>2000</c:v>
                </c:pt>
                <c:pt idx="603">
                  <c:v>2000</c:v>
                </c:pt>
                <c:pt idx="604">
                  <c:v>2000</c:v>
                </c:pt>
                <c:pt idx="605">
                  <c:v>2000</c:v>
                </c:pt>
                <c:pt idx="606">
                  <c:v>2000</c:v>
                </c:pt>
                <c:pt idx="607">
                  <c:v>2000</c:v>
                </c:pt>
                <c:pt idx="608">
                  <c:v>2000</c:v>
                </c:pt>
                <c:pt idx="609">
                  <c:v>2000</c:v>
                </c:pt>
                <c:pt idx="610">
                  <c:v>2000</c:v>
                </c:pt>
                <c:pt idx="611">
                  <c:v>2000</c:v>
                </c:pt>
                <c:pt idx="612">
                  <c:v>2001</c:v>
                </c:pt>
                <c:pt idx="613">
                  <c:v>2001</c:v>
                </c:pt>
                <c:pt idx="614">
                  <c:v>2001</c:v>
                </c:pt>
                <c:pt idx="615">
                  <c:v>2001</c:v>
                </c:pt>
                <c:pt idx="616">
                  <c:v>2001</c:v>
                </c:pt>
                <c:pt idx="617">
                  <c:v>2001</c:v>
                </c:pt>
                <c:pt idx="618">
                  <c:v>2001</c:v>
                </c:pt>
                <c:pt idx="619">
                  <c:v>2001</c:v>
                </c:pt>
                <c:pt idx="620">
                  <c:v>2001</c:v>
                </c:pt>
                <c:pt idx="621">
                  <c:v>2001</c:v>
                </c:pt>
                <c:pt idx="622">
                  <c:v>2001</c:v>
                </c:pt>
                <c:pt idx="623">
                  <c:v>2001</c:v>
                </c:pt>
                <c:pt idx="624">
                  <c:v>2002</c:v>
                </c:pt>
                <c:pt idx="625">
                  <c:v>2002</c:v>
                </c:pt>
                <c:pt idx="626">
                  <c:v>2002</c:v>
                </c:pt>
                <c:pt idx="627">
                  <c:v>2002</c:v>
                </c:pt>
                <c:pt idx="628">
                  <c:v>2002</c:v>
                </c:pt>
                <c:pt idx="629">
                  <c:v>2002</c:v>
                </c:pt>
                <c:pt idx="630">
                  <c:v>2002</c:v>
                </c:pt>
                <c:pt idx="631">
                  <c:v>2002</c:v>
                </c:pt>
                <c:pt idx="632">
                  <c:v>2002</c:v>
                </c:pt>
                <c:pt idx="633">
                  <c:v>2002</c:v>
                </c:pt>
                <c:pt idx="634">
                  <c:v>2002</c:v>
                </c:pt>
                <c:pt idx="635">
                  <c:v>2002</c:v>
                </c:pt>
                <c:pt idx="636">
                  <c:v>2003</c:v>
                </c:pt>
                <c:pt idx="637">
                  <c:v>2003</c:v>
                </c:pt>
                <c:pt idx="638">
                  <c:v>2003</c:v>
                </c:pt>
                <c:pt idx="639">
                  <c:v>2003</c:v>
                </c:pt>
                <c:pt idx="640">
                  <c:v>2003</c:v>
                </c:pt>
                <c:pt idx="641">
                  <c:v>2003</c:v>
                </c:pt>
                <c:pt idx="642">
                  <c:v>2003</c:v>
                </c:pt>
                <c:pt idx="643">
                  <c:v>2003</c:v>
                </c:pt>
                <c:pt idx="644">
                  <c:v>2003</c:v>
                </c:pt>
                <c:pt idx="645">
                  <c:v>2003</c:v>
                </c:pt>
                <c:pt idx="646">
                  <c:v>2003</c:v>
                </c:pt>
                <c:pt idx="647">
                  <c:v>2003</c:v>
                </c:pt>
                <c:pt idx="648">
                  <c:v>2004</c:v>
                </c:pt>
                <c:pt idx="649">
                  <c:v>2004</c:v>
                </c:pt>
                <c:pt idx="650">
                  <c:v>2004</c:v>
                </c:pt>
                <c:pt idx="651">
                  <c:v>2004</c:v>
                </c:pt>
                <c:pt idx="652">
                  <c:v>2004</c:v>
                </c:pt>
                <c:pt idx="653">
                  <c:v>2004</c:v>
                </c:pt>
                <c:pt idx="654">
                  <c:v>2004</c:v>
                </c:pt>
                <c:pt idx="655">
                  <c:v>2004</c:v>
                </c:pt>
                <c:pt idx="656">
                  <c:v>2004</c:v>
                </c:pt>
                <c:pt idx="657">
                  <c:v>2004</c:v>
                </c:pt>
                <c:pt idx="658">
                  <c:v>2004</c:v>
                </c:pt>
                <c:pt idx="659">
                  <c:v>2004</c:v>
                </c:pt>
                <c:pt idx="660">
                  <c:v>2005</c:v>
                </c:pt>
                <c:pt idx="661">
                  <c:v>2005</c:v>
                </c:pt>
                <c:pt idx="662">
                  <c:v>2005</c:v>
                </c:pt>
                <c:pt idx="663">
                  <c:v>2005</c:v>
                </c:pt>
                <c:pt idx="664">
                  <c:v>2005</c:v>
                </c:pt>
                <c:pt idx="665">
                  <c:v>2005</c:v>
                </c:pt>
                <c:pt idx="666">
                  <c:v>2005</c:v>
                </c:pt>
                <c:pt idx="667">
                  <c:v>2005</c:v>
                </c:pt>
                <c:pt idx="668">
                  <c:v>2005</c:v>
                </c:pt>
                <c:pt idx="669">
                  <c:v>2005</c:v>
                </c:pt>
                <c:pt idx="670">
                  <c:v>2005</c:v>
                </c:pt>
                <c:pt idx="671">
                  <c:v>2005</c:v>
                </c:pt>
                <c:pt idx="672">
                  <c:v>2006</c:v>
                </c:pt>
                <c:pt idx="673">
                  <c:v>2006</c:v>
                </c:pt>
                <c:pt idx="674">
                  <c:v>2006</c:v>
                </c:pt>
                <c:pt idx="675">
                  <c:v>2006</c:v>
                </c:pt>
                <c:pt idx="676">
                  <c:v>2006</c:v>
                </c:pt>
                <c:pt idx="677">
                  <c:v>2006</c:v>
                </c:pt>
                <c:pt idx="678">
                  <c:v>2006</c:v>
                </c:pt>
                <c:pt idx="679">
                  <c:v>2006</c:v>
                </c:pt>
                <c:pt idx="680">
                  <c:v>2006</c:v>
                </c:pt>
                <c:pt idx="681">
                  <c:v>2006</c:v>
                </c:pt>
                <c:pt idx="682">
                  <c:v>2006</c:v>
                </c:pt>
                <c:pt idx="683">
                  <c:v>2006</c:v>
                </c:pt>
                <c:pt idx="684">
                  <c:v>2007</c:v>
                </c:pt>
                <c:pt idx="685">
                  <c:v>2007</c:v>
                </c:pt>
                <c:pt idx="686">
                  <c:v>2007</c:v>
                </c:pt>
                <c:pt idx="687">
                  <c:v>2007</c:v>
                </c:pt>
                <c:pt idx="688">
                  <c:v>2007</c:v>
                </c:pt>
                <c:pt idx="689">
                  <c:v>2007</c:v>
                </c:pt>
                <c:pt idx="690">
                  <c:v>2007</c:v>
                </c:pt>
                <c:pt idx="691">
                  <c:v>2007</c:v>
                </c:pt>
                <c:pt idx="692">
                  <c:v>2007</c:v>
                </c:pt>
                <c:pt idx="693">
                  <c:v>2007</c:v>
                </c:pt>
                <c:pt idx="694">
                  <c:v>2007</c:v>
                </c:pt>
                <c:pt idx="695">
                  <c:v>2007</c:v>
                </c:pt>
                <c:pt idx="696">
                  <c:v>2008</c:v>
                </c:pt>
                <c:pt idx="697">
                  <c:v>2008</c:v>
                </c:pt>
                <c:pt idx="698">
                  <c:v>2008</c:v>
                </c:pt>
                <c:pt idx="699">
                  <c:v>2008</c:v>
                </c:pt>
                <c:pt idx="700">
                  <c:v>2008</c:v>
                </c:pt>
                <c:pt idx="701">
                  <c:v>2008</c:v>
                </c:pt>
                <c:pt idx="702">
                  <c:v>2008</c:v>
                </c:pt>
                <c:pt idx="703">
                  <c:v>2008</c:v>
                </c:pt>
                <c:pt idx="704">
                  <c:v>2008</c:v>
                </c:pt>
                <c:pt idx="705">
                  <c:v>2008</c:v>
                </c:pt>
                <c:pt idx="706">
                  <c:v>2008</c:v>
                </c:pt>
                <c:pt idx="707">
                  <c:v>2008</c:v>
                </c:pt>
                <c:pt idx="708">
                  <c:v>2009</c:v>
                </c:pt>
                <c:pt idx="709">
                  <c:v>2009</c:v>
                </c:pt>
                <c:pt idx="710">
                  <c:v>2009</c:v>
                </c:pt>
                <c:pt idx="711">
                  <c:v>2009</c:v>
                </c:pt>
                <c:pt idx="712">
                  <c:v>2009</c:v>
                </c:pt>
                <c:pt idx="713">
                  <c:v>2009</c:v>
                </c:pt>
                <c:pt idx="714">
                  <c:v>2009</c:v>
                </c:pt>
                <c:pt idx="715">
                  <c:v>2009</c:v>
                </c:pt>
                <c:pt idx="716">
                  <c:v>2009</c:v>
                </c:pt>
                <c:pt idx="717">
                  <c:v>2009</c:v>
                </c:pt>
                <c:pt idx="718">
                  <c:v>2009</c:v>
                </c:pt>
                <c:pt idx="719">
                  <c:v>2009</c:v>
                </c:pt>
                <c:pt idx="720">
                  <c:v>2010</c:v>
                </c:pt>
                <c:pt idx="721">
                  <c:v>2010</c:v>
                </c:pt>
                <c:pt idx="722">
                  <c:v>2010</c:v>
                </c:pt>
                <c:pt idx="723">
                  <c:v>2010</c:v>
                </c:pt>
                <c:pt idx="724">
                  <c:v>2010</c:v>
                </c:pt>
                <c:pt idx="725">
                  <c:v>2010</c:v>
                </c:pt>
                <c:pt idx="726">
                  <c:v>2010</c:v>
                </c:pt>
                <c:pt idx="727">
                  <c:v>2010</c:v>
                </c:pt>
                <c:pt idx="728">
                  <c:v>2010</c:v>
                </c:pt>
                <c:pt idx="729">
                  <c:v>2010</c:v>
                </c:pt>
                <c:pt idx="730">
                  <c:v>2010</c:v>
                </c:pt>
                <c:pt idx="731">
                  <c:v>2010</c:v>
                </c:pt>
                <c:pt idx="732">
                  <c:v>2011</c:v>
                </c:pt>
                <c:pt idx="733">
                  <c:v>2011</c:v>
                </c:pt>
                <c:pt idx="734">
                  <c:v>2011</c:v>
                </c:pt>
                <c:pt idx="735">
                  <c:v>2011</c:v>
                </c:pt>
                <c:pt idx="736">
                  <c:v>2011</c:v>
                </c:pt>
                <c:pt idx="737">
                  <c:v>2011</c:v>
                </c:pt>
                <c:pt idx="738">
                  <c:v>2011</c:v>
                </c:pt>
                <c:pt idx="739">
                  <c:v>2011</c:v>
                </c:pt>
                <c:pt idx="740">
                  <c:v>2011</c:v>
                </c:pt>
                <c:pt idx="741">
                  <c:v>2011</c:v>
                </c:pt>
                <c:pt idx="742">
                  <c:v>2011</c:v>
                </c:pt>
                <c:pt idx="743">
                  <c:v>2011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2012</c:v>
                </c:pt>
                <c:pt idx="750">
                  <c:v>2012</c:v>
                </c:pt>
                <c:pt idx="751">
                  <c:v>2012</c:v>
                </c:pt>
                <c:pt idx="752">
                  <c:v>2012</c:v>
                </c:pt>
                <c:pt idx="753">
                  <c:v>2012</c:v>
                </c:pt>
                <c:pt idx="754">
                  <c:v>2012</c:v>
                </c:pt>
                <c:pt idx="755">
                  <c:v>2012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2014</c:v>
                </c:pt>
                <c:pt idx="769">
                  <c:v>2014</c:v>
                </c:pt>
                <c:pt idx="770">
                  <c:v>2014</c:v>
                </c:pt>
                <c:pt idx="771">
                  <c:v>2014</c:v>
                </c:pt>
                <c:pt idx="772">
                  <c:v>2014</c:v>
                </c:pt>
                <c:pt idx="773">
                  <c:v>2014</c:v>
                </c:pt>
              </c:numCache>
            </c:numRef>
          </c:cat>
          <c:val>
            <c:numRef>
              <c:f>Nino34_detrend!$I$2:$I$775</c:f>
              <c:numCache>
                <c:formatCode>0.00</c:formatCode>
                <c:ptCount val="77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0.81</c:v>
                </c:pt>
                <c:pt idx="19">
                  <c:v>0.86</c:v>
                </c:pt>
                <c:pt idx="20">
                  <c:v>1.19</c:v>
                </c:pt>
                <c:pt idx="21">
                  <c:v>1.2</c:v>
                </c:pt>
                <c:pt idx="22">
                  <c:v>1.27</c:v>
                </c:pt>
                <c:pt idx="23">
                  <c:v>0.85</c:v>
                </c:pt>
                <c:pt idx="24">
                  <c:v>0.59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0.59</c:v>
                </c:pt>
                <c:pt idx="37">
                  <c:v>0.66</c:v>
                </c:pt>
                <c:pt idx="38">
                  <c:v>0.59</c:v>
                </c:pt>
                <c:pt idx="39">
                  <c:v>0.68</c:v>
                </c:pt>
                <c:pt idx="40">
                  <c:v>0.7</c:v>
                </c:pt>
                <c:pt idx="41">
                  <c:v>0.71</c:v>
                </c:pt>
                <c:pt idx="42">
                  <c:v>0.6</c:v>
                </c:pt>
                <c:pt idx="43">
                  <c:v>0.66</c:v>
                </c:pt>
                <c:pt idx="44">
                  <c:v>0.82</c:v>
                </c:pt>
                <c:pt idx="45">
                  <c:v>0.8</c:v>
                </c:pt>
                <c:pt idx="46">
                  <c:v>0.75</c:v>
                </c:pt>
                <c:pt idx="47">
                  <c:v>0.72</c:v>
                </c:pt>
                <c:pt idx="48">
                  <c:v>0.77</c:v>
                </c:pt>
                <c:pt idx="49">
                  <c:v>0.69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0.77</c:v>
                </c:pt>
                <c:pt idx="88">
                  <c:v>0.96</c:v>
                </c:pt>
                <c:pt idx="89">
                  <c:v>0.89</c:v>
                </c:pt>
                <c:pt idx="90">
                  <c:v>1.1299999999999999</c:v>
                </c:pt>
                <c:pt idx="91">
                  <c:v>1.22</c:v>
                </c:pt>
                <c:pt idx="92">
                  <c:v>1.2</c:v>
                </c:pt>
                <c:pt idx="93">
                  <c:v>1.22</c:v>
                </c:pt>
                <c:pt idx="94">
                  <c:v>1.54</c:v>
                </c:pt>
                <c:pt idx="95">
                  <c:v>1.78</c:v>
                </c:pt>
                <c:pt idx="96">
                  <c:v>1.96</c:v>
                </c:pt>
                <c:pt idx="97">
                  <c:v>1.77</c:v>
                </c:pt>
                <c:pt idx="98">
                  <c:v>1.18</c:v>
                </c:pt>
                <c:pt idx="99">
                  <c:v>0.78</c:v>
                </c:pt>
                <c:pt idx="100">
                  <c:v>0.72</c:v>
                </c:pt>
                <c:pt idx="101">
                  <c:v>0.67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0.97</c:v>
                </c:pt>
                <c:pt idx="163">
                  <c:v>1.1299999999999999</c:v>
                </c:pt>
                <c:pt idx="164">
                  <c:v>1.1100000000000001</c:v>
                </c:pt>
                <c:pt idx="165">
                  <c:v>1.28</c:v>
                </c:pt>
                <c:pt idx="166">
                  <c:v>1.36</c:v>
                </c:pt>
                <c:pt idx="167">
                  <c:v>1.43</c:v>
                </c:pt>
                <c:pt idx="168">
                  <c:v>1.05</c:v>
                </c:pt>
                <c:pt idx="169">
                  <c:v>0.67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0.52</c:v>
                </c:pt>
                <c:pt idx="185">
                  <c:v>0.89</c:v>
                </c:pt>
                <c:pt idx="186">
                  <c:v>1.0900000000000001</c:v>
                </c:pt>
                <c:pt idx="187">
                  <c:v>1.57</c:v>
                </c:pt>
                <c:pt idx="188">
                  <c:v>1.68</c:v>
                </c:pt>
                <c:pt idx="189">
                  <c:v>1.97</c:v>
                </c:pt>
                <c:pt idx="190">
                  <c:v>2.04</c:v>
                </c:pt>
                <c:pt idx="191">
                  <c:v>1.79</c:v>
                </c:pt>
                <c:pt idx="192">
                  <c:v>1.29</c:v>
                </c:pt>
                <c:pt idx="193">
                  <c:v>0.99</c:v>
                </c:pt>
                <c:pt idx="194">
                  <c:v>1.07</c:v>
                </c:pt>
                <c:pt idx="195">
                  <c:v>0.74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0.88</c:v>
                </c:pt>
                <c:pt idx="227">
                  <c:v>0.97</c:v>
                </c:pt>
                <c:pt idx="228">
                  <c:v>1.0900000000000001</c:v>
                </c:pt>
                <c:pt idx="229">
                  <c:v>1.29</c:v>
                </c:pt>
                <c:pt idx="230">
                  <c:v>0.88</c:v>
                </c:pt>
                <c:pt idx="231">
                  <c:v>0.89</c:v>
                </c:pt>
                <c:pt idx="232">
                  <c:v>0.89</c:v>
                </c:pt>
                <c:pt idx="233">
                  <c:v>0.57999999999999996</c:v>
                </c:pt>
                <c:pt idx="234">
                  <c:v>0.5</c:v>
                </c:pt>
                <c:pt idx="235">
                  <c:v>0.54</c:v>
                </c:pt>
                <c:pt idx="236">
                  <c:v>0.82</c:v>
                </c:pt>
                <c:pt idx="237">
                  <c:v>1.01</c:v>
                </c:pt>
                <c:pt idx="238">
                  <c:v>0.86</c:v>
                </c:pt>
                <c:pt idx="239">
                  <c:v>0.86</c:v>
                </c:pt>
                <c:pt idx="240">
                  <c:v>0.61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0.62</c:v>
                </c:pt>
                <c:pt idx="269">
                  <c:v>0.77</c:v>
                </c:pt>
                <c:pt idx="270">
                  <c:v>1.1299999999999999</c:v>
                </c:pt>
                <c:pt idx="271">
                  <c:v>1.44</c:v>
                </c:pt>
                <c:pt idx="272">
                  <c:v>1.54</c:v>
                </c:pt>
                <c:pt idx="273">
                  <c:v>1.89</c:v>
                </c:pt>
                <c:pt idx="274">
                  <c:v>2.13</c:v>
                </c:pt>
                <c:pt idx="275">
                  <c:v>2.27</c:v>
                </c:pt>
                <c:pt idx="276">
                  <c:v>1.91</c:v>
                </c:pt>
                <c:pt idx="277">
                  <c:v>1.28</c:v>
                </c:pt>
                <c:pt idx="278">
                  <c:v>0.54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0.56999999999999995</c:v>
                </c:pt>
                <c:pt idx="333">
                  <c:v>0.76</c:v>
                </c:pt>
                <c:pt idx="334">
                  <c:v>0.7</c:v>
                </c:pt>
                <c:pt idx="335">
                  <c:v>0.83</c:v>
                </c:pt>
                <c:pt idx="336">
                  <c:v>0.81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0.65</c:v>
                </c:pt>
                <c:pt idx="389">
                  <c:v>0.76</c:v>
                </c:pt>
                <c:pt idx="390">
                  <c:v>0.52</c:v>
                </c:pt>
                <c:pt idx="391">
                  <c:v>0.9</c:v>
                </c:pt>
                <c:pt idx="392">
                  <c:v>1.51</c:v>
                </c:pt>
                <c:pt idx="393">
                  <c:v>2.0299999999999998</c:v>
                </c:pt>
                <c:pt idx="394">
                  <c:v>2.0699999999999998</c:v>
                </c:pt>
                <c:pt idx="395">
                  <c:v>2.31</c:v>
                </c:pt>
                <c:pt idx="396">
                  <c:v>2.25</c:v>
                </c:pt>
                <c:pt idx="397">
                  <c:v>1.9</c:v>
                </c:pt>
                <c:pt idx="398">
                  <c:v>1.47</c:v>
                </c:pt>
                <c:pt idx="399">
                  <c:v>1.05</c:v>
                </c:pt>
                <c:pt idx="400">
                  <c:v>1.06</c:v>
                </c:pt>
                <c:pt idx="401">
                  <c:v>0.72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0.65</c:v>
                </c:pt>
                <c:pt idx="441">
                  <c:v>0.95</c:v>
                </c:pt>
                <c:pt idx="442">
                  <c:v>1.07</c:v>
                </c:pt>
                <c:pt idx="443">
                  <c:v>1.17</c:v>
                </c:pt>
                <c:pt idx="444">
                  <c:v>1.25</c:v>
                </c:pt>
                <c:pt idx="445">
                  <c:v>1.28</c:v>
                </c:pt>
                <c:pt idx="446">
                  <c:v>1.26</c:v>
                </c:pt>
                <c:pt idx="447">
                  <c:v>1.02</c:v>
                </c:pt>
                <c:pt idx="448">
                  <c:v>0.93</c:v>
                </c:pt>
                <c:pt idx="449">
                  <c:v>1.1299999999999999</c:v>
                </c:pt>
                <c:pt idx="450">
                  <c:v>1.41</c:v>
                </c:pt>
                <c:pt idx="451">
                  <c:v>1.72</c:v>
                </c:pt>
                <c:pt idx="452">
                  <c:v>1.71</c:v>
                </c:pt>
                <c:pt idx="453">
                  <c:v>1.43</c:v>
                </c:pt>
                <c:pt idx="454">
                  <c:v>1.33</c:v>
                </c:pt>
                <c:pt idx="455">
                  <c:v>1.03</c:v>
                </c:pt>
                <c:pt idx="456">
                  <c:v>0.94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0.71</c:v>
                </c:pt>
                <c:pt idx="498">
                  <c:v>0.88</c:v>
                </c:pt>
                <c:pt idx="499">
                  <c:v>0.79</c:v>
                </c:pt>
                <c:pt idx="500">
                  <c:v>0.53</c:v>
                </c:pt>
                <c:pt idx="501">
                  <c:v>0.76</c:v>
                </c:pt>
                <c:pt idx="502">
                  <c:v>1.1299999999999999</c:v>
                </c:pt>
                <c:pt idx="503">
                  <c:v>1.55</c:v>
                </c:pt>
                <c:pt idx="504">
                  <c:v>1.65</c:v>
                </c:pt>
                <c:pt idx="505">
                  <c:v>1.55</c:v>
                </c:pt>
                <c:pt idx="506">
                  <c:v>1.28</c:v>
                </c:pt>
                <c:pt idx="507">
                  <c:v>1.27</c:v>
                </c:pt>
                <c:pt idx="508">
                  <c:v>1.1200000000000001</c:v>
                </c:pt>
                <c:pt idx="509">
                  <c:v>0.66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0.69</c:v>
                </c:pt>
                <c:pt idx="538">
                  <c:v>1.1599999999999999</c:v>
                </c:pt>
                <c:pt idx="539">
                  <c:v>1.26</c:v>
                </c:pt>
                <c:pt idx="540">
                  <c:v>1.04</c:v>
                </c:pt>
                <c:pt idx="541">
                  <c:v>0.81</c:v>
                </c:pt>
                <c:pt idx="542">
                  <c:v>0.55000000000000004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0.71</c:v>
                </c:pt>
                <c:pt idx="569">
                  <c:v>1.17</c:v>
                </c:pt>
                <c:pt idx="570">
                  <c:v>1.58</c:v>
                </c:pt>
                <c:pt idx="571">
                  <c:v>1.76</c:v>
                </c:pt>
                <c:pt idx="572">
                  <c:v>2.06</c:v>
                </c:pt>
                <c:pt idx="573">
                  <c:v>2.34</c:v>
                </c:pt>
                <c:pt idx="574">
                  <c:v>2.38</c:v>
                </c:pt>
                <c:pt idx="575">
                  <c:v>2.35</c:v>
                </c:pt>
                <c:pt idx="576">
                  <c:v>2.2999999999999998</c:v>
                </c:pt>
                <c:pt idx="577">
                  <c:v>1.88</c:v>
                </c:pt>
                <c:pt idx="578">
                  <c:v>1.33</c:v>
                </c:pt>
                <c:pt idx="579">
                  <c:v>0.85</c:v>
                </c:pt>
                <c:pt idx="580">
                  <c:v>0.56999999999999995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0.52</c:v>
                </c:pt>
                <c:pt idx="629">
                  <c:v>0.79</c:v>
                </c:pt>
                <c:pt idx="630">
                  <c:v>0.75</c:v>
                </c:pt>
                <c:pt idx="631">
                  <c:v>0.73</c:v>
                </c:pt>
                <c:pt idx="632">
                  <c:v>0.9</c:v>
                </c:pt>
                <c:pt idx="633">
                  <c:v>1.1399999999999999</c:v>
                </c:pt>
                <c:pt idx="634">
                  <c:v>1.39</c:v>
                </c:pt>
                <c:pt idx="635">
                  <c:v>1.39</c:v>
                </c:pt>
                <c:pt idx="636">
                  <c:v>1.01</c:v>
                </c:pt>
                <c:pt idx="637">
                  <c:v>0.8</c:v>
                </c:pt>
                <c:pt idx="638">
                  <c:v>0.51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0.59</c:v>
                </c:pt>
                <c:pt idx="655">
                  <c:v>0.74</c:v>
                </c:pt>
                <c:pt idx="656">
                  <c:v>0.76</c:v>
                </c:pt>
                <c:pt idx="657">
                  <c:v>0.76</c:v>
                </c:pt>
                <c:pt idx="658">
                  <c:v>0.65</c:v>
                </c:pt>
                <c:pt idx="659">
                  <c:v>0.71</c:v>
                </c:pt>
                <c:pt idx="660">
                  <c:v>0.64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0.69</c:v>
                </c:pt>
                <c:pt idx="682">
                  <c:v>1.0900000000000001</c:v>
                </c:pt>
                <c:pt idx="683">
                  <c:v>1.18</c:v>
                </c:pt>
                <c:pt idx="684">
                  <c:v>0.72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0.53</c:v>
                </c:pt>
                <c:pt idx="715">
                  <c:v>0.61</c:v>
                </c:pt>
                <c:pt idx="716">
                  <c:v>0.7</c:v>
                </c:pt>
                <c:pt idx="717">
                  <c:v>0.99</c:v>
                </c:pt>
                <c:pt idx="718">
                  <c:v>1.53</c:v>
                </c:pt>
                <c:pt idx="719">
                  <c:v>1.78</c:v>
                </c:pt>
                <c:pt idx="720">
                  <c:v>1.57</c:v>
                </c:pt>
                <c:pt idx="721">
                  <c:v>1.31</c:v>
                </c:pt>
                <c:pt idx="722">
                  <c:v>0.99</c:v>
                </c:pt>
                <c:pt idx="723">
                  <c:v>0.63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8784"/>
        <c:axId val="86545536"/>
      </c:lineChart>
      <c:catAx>
        <c:axId val="865187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654553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6545536"/>
        <c:scaling>
          <c:orientation val="minMax"/>
          <c:max val="2.5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Adjusted Temperature Anomaly</a:t>
                </a:r>
              </a:p>
            </c:rich>
          </c:tx>
          <c:layout>
            <c:manualLayout>
              <c:xMode val="edge"/>
              <c:yMode val="edge"/>
              <c:x val="4.9222301757734831E-3"/>
              <c:y val="0.104909849214757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86518784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11</xdr:row>
      <xdr:rowOff>57150</xdr:rowOff>
    </xdr:from>
    <xdr:to>
      <xdr:col>24</xdr:col>
      <xdr:colOff>285750</xdr:colOff>
      <xdr:row>24</xdr:row>
      <xdr:rowOff>190499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3514725"/>
          <a:ext cx="8277225" cy="4219574"/>
        </a:xfrm>
        <a:prstGeom prst="rect">
          <a:avLst/>
        </a:prstGeom>
      </xdr:spPr>
    </xdr:pic>
    <xdr:clientData/>
  </xdr:twoCellAnchor>
  <xdr:twoCellAnchor editAs="oneCell">
    <xdr:from>
      <xdr:col>22</xdr:col>
      <xdr:colOff>419100</xdr:colOff>
      <xdr:row>12</xdr:row>
      <xdr:rowOff>28575</xdr:rowOff>
    </xdr:from>
    <xdr:to>
      <xdr:col>36</xdr:col>
      <xdr:colOff>446605</xdr:colOff>
      <xdr:row>25</xdr:row>
      <xdr:rowOff>94731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01800" y="3800475"/>
          <a:ext cx="8561905" cy="4152381"/>
        </a:xfrm>
        <a:prstGeom prst="rect">
          <a:avLst/>
        </a:prstGeom>
      </xdr:spPr>
    </xdr:pic>
    <xdr:clientData/>
  </xdr:twoCellAnchor>
  <xdr:twoCellAnchor>
    <xdr:from>
      <xdr:col>10</xdr:col>
      <xdr:colOff>57151</xdr:colOff>
      <xdr:row>0</xdr:row>
      <xdr:rowOff>52387</xdr:rowOff>
    </xdr:from>
    <xdr:to>
      <xdr:col>16</xdr:col>
      <xdr:colOff>352426</xdr:colOff>
      <xdr:row>10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314325</xdr:colOff>
      <xdr:row>18</xdr:row>
      <xdr:rowOff>161927</xdr:rowOff>
    </xdr:from>
    <xdr:to>
      <xdr:col>36</xdr:col>
      <xdr:colOff>19050</xdr:colOff>
      <xdr:row>29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276225</xdr:colOff>
      <xdr:row>30</xdr:row>
      <xdr:rowOff>57150</xdr:rowOff>
    </xdr:from>
    <xdr:to>
      <xdr:col>36</xdr:col>
      <xdr:colOff>303730</xdr:colOff>
      <xdr:row>41</xdr:row>
      <xdr:rowOff>161480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58925" y="9486900"/>
          <a:ext cx="8561905" cy="3561905"/>
        </a:xfrm>
        <a:prstGeom prst="rect">
          <a:avLst/>
        </a:prstGeom>
      </xdr:spPr>
    </xdr:pic>
    <xdr:clientData/>
  </xdr:twoCellAnchor>
  <xdr:twoCellAnchor>
    <xdr:from>
      <xdr:col>21</xdr:col>
      <xdr:colOff>314325</xdr:colOff>
      <xdr:row>16</xdr:row>
      <xdr:rowOff>238125</xdr:rowOff>
    </xdr:from>
    <xdr:to>
      <xdr:col>22</xdr:col>
      <xdr:colOff>19050</xdr:colOff>
      <xdr:row>18</xdr:row>
      <xdr:rowOff>152400</xdr:rowOff>
    </xdr:to>
    <xdr:sp macro="" textlink="">
      <xdr:nvSpPr>
        <xdr:cNvPr id="2" name="Oval 1"/>
        <xdr:cNvSpPr/>
      </xdr:nvSpPr>
      <xdr:spPr>
        <a:xfrm>
          <a:off x="13687425" y="5267325"/>
          <a:ext cx="314325" cy="542925"/>
        </a:xfrm>
        <a:prstGeom prst="ellipse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504825</xdr:colOff>
      <xdr:row>17</xdr:row>
      <xdr:rowOff>38100</xdr:rowOff>
    </xdr:from>
    <xdr:to>
      <xdr:col>15</xdr:col>
      <xdr:colOff>133350</xdr:colOff>
      <xdr:row>18</xdr:row>
      <xdr:rowOff>171450</xdr:rowOff>
    </xdr:to>
    <xdr:sp macro="" textlink="">
      <xdr:nvSpPr>
        <xdr:cNvPr id="9" name="Oval 8"/>
        <xdr:cNvSpPr/>
      </xdr:nvSpPr>
      <xdr:spPr>
        <a:xfrm>
          <a:off x="9610725" y="5381625"/>
          <a:ext cx="238125" cy="447675"/>
        </a:xfrm>
        <a:prstGeom prst="ellipse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28576</xdr:colOff>
      <xdr:row>16</xdr:row>
      <xdr:rowOff>295277</xdr:rowOff>
    </xdr:from>
    <xdr:to>
      <xdr:col>33</xdr:col>
      <xdr:colOff>604838</xdr:colOff>
      <xdr:row>19</xdr:row>
      <xdr:rowOff>238126</xdr:rowOff>
    </xdr:to>
    <xdr:cxnSp macro="">
      <xdr:nvCxnSpPr>
        <xdr:cNvPr id="11" name="Straight Arrow Connector 10"/>
        <xdr:cNvCxnSpPr>
          <a:stCxn id="12" idx="0"/>
        </xdr:cNvCxnSpPr>
      </xdr:nvCxnSpPr>
      <xdr:spPr>
        <a:xfrm flipH="1" flipV="1">
          <a:off x="20716876" y="5324477"/>
          <a:ext cx="576262" cy="885824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571500</xdr:colOff>
      <xdr:row>19</xdr:row>
      <xdr:rowOff>238126</xdr:rowOff>
    </xdr:from>
    <xdr:to>
      <xdr:col>35</xdr:col>
      <xdr:colOff>28575</xdr:colOff>
      <xdr:row>21</xdr:row>
      <xdr:rowOff>228600</xdr:rowOff>
    </xdr:to>
    <xdr:sp macro="" textlink="">
      <xdr:nvSpPr>
        <xdr:cNvPr id="12" name="TextBox 11"/>
        <xdr:cNvSpPr txBox="1"/>
      </xdr:nvSpPr>
      <xdr:spPr>
        <a:xfrm>
          <a:off x="20650200" y="6210301"/>
          <a:ext cx="1285875" cy="619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Only allowed by fluke of rounding in 1st</a:t>
          </a:r>
          <a:r>
            <a:rPr lang="en-US" sz="1100" baseline="0"/>
            <a:t> month.</a:t>
          </a:r>
          <a:endParaRPr lang="en-US" sz="1100"/>
        </a:p>
      </xdr:txBody>
    </xdr:sp>
    <xdr:clientData/>
  </xdr:twoCellAnchor>
  <xdr:twoCellAnchor>
    <xdr:from>
      <xdr:col>32</xdr:col>
      <xdr:colOff>590550</xdr:colOff>
      <xdr:row>21</xdr:row>
      <xdr:rowOff>228600</xdr:rowOff>
    </xdr:from>
    <xdr:to>
      <xdr:col>33</xdr:col>
      <xdr:colOff>604838</xdr:colOff>
      <xdr:row>25</xdr:row>
      <xdr:rowOff>238125</xdr:rowOff>
    </xdr:to>
    <xdr:cxnSp macro="">
      <xdr:nvCxnSpPr>
        <xdr:cNvPr id="15" name="Straight Arrow Connector 14"/>
        <xdr:cNvCxnSpPr>
          <a:stCxn id="12" idx="2"/>
        </xdr:cNvCxnSpPr>
      </xdr:nvCxnSpPr>
      <xdr:spPr>
        <a:xfrm flipH="1">
          <a:off x="20669250" y="6829425"/>
          <a:ext cx="623888" cy="1266825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361949</xdr:colOff>
      <xdr:row>15</xdr:row>
      <xdr:rowOff>47625</xdr:rowOff>
    </xdr:from>
    <xdr:to>
      <xdr:col>28</xdr:col>
      <xdr:colOff>428624</xdr:colOff>
      <xdr:row>15</xdr:row>
      <xdr:rowOff>295275</xdr:rowOff>
    </xdr:to>
    <xdr:sp macro="" textlink="">
      <xdr:nvSpPr>
        <xdr:cNvPr id="27" name="TextBox 26"/>
        <xdr:cNvSpPr txBox="1"/>
      </xdr:nvSpPr>
      <xdr:spPr>
        <a:xfrm>
          <a:off x="17392649" y="4762500"/>
          <a:ext cx="6762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"hiccup"</a:t>
          </a:r>
        </a:p>
      </xdr:txBody>
    </xdr:sp>
    <xdr:clientData/>
  </xdr:twoCellAnchor>
  <xdr:twoCellAnchor>
    <xdr:from>
      <xdr:col>17</xdr:col>
      <xdr:colOff>571500</xdr:colOff>
      <xdr:row>12</xdr:row>
      <xdr:rowOff>247649</xdr:rowOff>
    </xdr:from>
    <xdr:to>
      <xdr:col>20</xdr:col>
      <xdr:colOff>19050</xdr:colOff>
      <xdr:row>15</xdr:row>
      <xdr:rowOff>95249</xdr:rowOff>
    </xdr:to>
    <xdr:sp macro="" textlink="">
      <xdr:nvSpPr>
        <xdr:cNvPr id="28" name="TextBox 27"/>
        <xdr:cNvSpPr txBox="1"/>
      </xdr:nvSpPr>
      <xdr:spPr>
        <a:xfrm>
          <a:off x="11506200" y="4019549"/>
          <a:ext cx="127635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This qualifies </a:t>
          </a:r>
        </a:p>
        <a:p>
          <a:pPr algn="r"/>
          <a:r>
            <a:rPr lang="en-US" sz="1100"/>
            <a:t>as a trigger?</a:t>
          </a:r>
        </a:p>
        <a:p>
          <a:r>
            <a:rPr lang="en-US" sz="1100"/>
            <a:t>But this </a:t>
          </a:r>
        </a:p>
        <a:p>
          <a:r>
            <a:rPr lang="en-US" sz="1100"/>
            <a:t>does not?</a:t>
          </a:r>
        </a:p>
      </xdr:txBody>
    </xdr:sp>
    <xdr:clientData/>
  </xdr:twoCellAnchor>
  <xdr:twoCellAnchor>
    <xdr:from>
      <xdr:col>20</xdr:col>
      <xdr:colOff>19050</xdr:colOff>
      <xdr:row>14</xdr:row>
      <xdr:rowOff>14287</xdr:rowOff>
    </xdr:from>
    <xdr:to>
      <xdr:col>21</xdr:col>
      <xdr:colOff>400050</xdr:colOff>
      <xdr:row>17</xdr:row>
      <xdr:rowOff>285750</xdr:rowOff>
    </xdr:to>
    <xdr:cxnSp macro="">
      <xdr:nvCxnSpPr>
        <xdr:cNvPr id="30" name="Straight Arrow Connector 29"/>
        <xdr:cNvCxnSpPr>
          <a:stCxn id="28" idx="3"/>
        </xdr:cNvCxnSpPr>
      </xdr:nvCxnSpPr>
      <xdr:spPr>
        <a:xfrm>
          <a:off x="12782550" y="4414837"/>
          <a:ext cx="990600" cy="1214438"/>
        </a:xfrm>
        <a:prstGeom prst="straightConnector1">
          <a:avLst/>
        </a:prstGeom>
        <a:ln>
          <a:solidFill>
            <a:schemeClr val="tx2">
              <a:lumMod val="50000"/>
            </a:schemeClr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323850</xdr:colOff>
      <xdr:row>15</xdr:row>
      <xdr:rowOff>28575</xdr:rowOff>
    </xdr:from>
    <xdr:to>
      <xdr:col>18</xdr:col>
      <xdr:colOff>19050</xdr:colOff>
      <xdr:row>17</xdr:row>
      <xdr:rowOff>295275</xdr:rowOff>
    </xdr:to>
    <xdr:cxnSp macro="">
      <xdr:nvCxnSpPr>
        <xdr:cNvPr id="38" name="Straight Arrow Connector 37"/>
        <xdr:cNvCxnSpPr/>
      </xdr:nvCxnSpPr>
      <xdr:spPr>
        <a:xfrm flipH="1">
          <a:off x="11258550" y="4743450"/>
          <a:ext cx="304800" cy="895350"/>
        </a:xfrm>
        <a:prstGeom prst="straightConnector1">
          <a:avLst/>
        </a:prstGeom>
        <a:ln>
          <a:solidFill>
            <a:schemeClr val="tx2">
              <a:lumMod val="50000"/>
            </a:schemeClr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542925</xdr:colOff>
      <xdr:row>13</xdr:row>
      <xdr:rowOff>19050</xdr:rowOff>
    </xdr:from>
    <xdr:to>
      <xdr:col>17</xdr:col>
      <xdr:colOff>28575</xdr:colOff>
      <xdr:row>14</xdr:row>
      <xdr:rowOff>180975</xdr:rowOff>
    </xdr:to>
    <xdr:sp macro="" textlink="">
      <xdr:nvSpPr>
        <xdr:cNvPr id="43" name="TextBox 42"/>
        <xdr:cNvSpPr txBox="1"/>
      </xdr:nvSpPr>
      <xdr:spPr>
        <a:xfrm>
          <a:off x="9648825" y="4105275"/>
          <a:ext cx="13144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link strength high for</a:t>
          </a:r>
          <a:r>
            <a:rPr lang="en-US" sz="1100" baseline="0"/>
            <a:t> years, but no EN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0.27006</cdr:x>
      <cdr:y>0.12857</cdr:y>
    </cdr:from>
    <cdr:to>
      <cdr:x>0.36252</cdr:x>
      <cdr:y>0.2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4" y="428623"/>
          <a:ext cx="14382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"Phantom" El Ninos</a:t>
          </a:r>
        </a:p>
      </cdr:txBody>
    </cdr:sp>
  </cdr:relSizeAnchor>
  <cdr:relSizeAnchor xmlns:cdr="http://schemas.openxmlformats.org/drawingml/2006/chartDrawing">
    <cdr:from>
      <cdr:x>0.18555</cdr:x>
      <cdr:y>0</cdr:y>
    </cdr:from>
    <cdr:to>
      <cdr:x>0.27006</cdr:x>
      <cdr:y>0.16429</cdr:y>
    </cdr:to>
    <cdr:cxnSp macro="">
      <cdr:nvCxnSpPr>
        <cdr:cNvPr id="4" name="Straight Arrow Connector 3"/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2886078" y="0"/>
          <a:ext cx="1314446" cy="54768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>
              <a:lumMod val="50000"/>
            </a:schemeClr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0.36252</cdr:x>
      <cdr:y>0.00571</cdr:y>
    </cdr:from>
    <cdr:to>
      <cdr:x>0.43539</cdr:x>
      <cdr:y>0.16429</cdr:y>
    </cdr:to>
    <cdr:cxnSp macro="">
      <cdr:nvCxnSpPr>
        <cdr:cNvPr id="6" name="Straight Arrow Connector 5"/>
        <cdr:cNvCxnSpPr>
          <a:stCxn xmlns:a="http://schemas.openxmlformats.org/drawingml/2006/main" id="2" idx="3"/>
        </cdr:cNvCxnSpPr>
      </cdr:nvCxnSpPr>
      <cdr:spPr>
        <a:xfrm xmlns:a="http://schemas.openxmlformats.org/drawingml/2006/main" flipV="1">
          <a:off x="5638799" y="19048"/>
          <a:ext cx="1133476" cy="5286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>
              <a:lumMod val="50000"/>
            </a:schemeClr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43</xdr:col>
      <xdr:colOff>460925</xdr:colOff>
      <xdr:row>69</xdr:row>
      <xdr:rowOff>97099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3725" cy="13241599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6</xdr:row>
      <xdr:rowOff>180975</xdr:rowOff>
    </xdr:from>
    <xdr:to>
      <xdr:col>17</xdr:col>
      <xdr:colOff>152400</xdr:colOff>
      <xdr:row>11</xdr:row>
      <xdr:rowOff>95250</xdr:rowOff>
    </xdr:to>
    <xdr:sp macro="" textlink="">
      <xdr:nvSpPr>
        <xdr:cNvPr id="3" name="TextBox 2"/>
        <xdr:cNvSpPr txBox="1"/>
      </xdr:nvSpPr>
      <xdr:spPr>
        <a:xfrm>
          <a:off x="8020050" y="1323975"/>
          <a:ext cx="24955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"WoPreWiEnd" means  the "preempt"</a:t>
          </a:r>
          <a:r>
            <a:rPr lang="en-US" sz="1100" baseline="0"/>
            <a:t> rule was not used, but the "end-of -year" rule was, and similarly for the other analyses.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rl.noaa.gov/psd/gcos_wgsp/Timeseries/Data/nino34.long.dat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zoomScaleNormal="100" workbookViewId="0"/>
  </sheetViews>
  <sheetFormatPr defaultRowHeight="15" x14ac:dyDescent="0.25"/>
  <sheetData>
    <row r="1" spans="1:14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s="2" t="s">
        <v>0</v>
      </c>
    </row>
    <row r="2" spans="1:14" x14ac:dyDescent="0.25">
      <c r="A2">
        <v>1870</v>
      </c>
      <c r="B2">
        <v>25.58</v>
      </c>
      <c r="C2">
        <v>26.16</v>
      </c>
      <c r="D2">
        <v>26.31</v>
      </c>
      <c r="E2">
        <v>27.19</v>
      </c>
      <c r="F2">
        <v>28.05</v>
      </c>
      <c r="G2">
        <v>26.61</v>
      </c>
      <c r="H2">
        <v>26.19</v>
      </c>
      <c r="I2">
        <v>25.99</v>
      </c>
      <c r="J2">
        <v>26.22</v>
      </c>
      <c r="K2">
        <v>25.82</v>
      </c>
      <c r="L2">
        <v>25.86</v>
      </c>
      <c r="M2">
        <v>25.79</v>
      </c>
    </row>
    <row r="3" spans="1:14" x14ac:dyDescent="0.25">
      <c r="A3">
        <v>1871</v>
      </c>
      <c r="B3">
        <v>26.33</v>
      </c>
      <c r="C3">
        <v>26.18</v>
      </c>
      <c r="D3">
        <v>26.83</v>
      </c>
      <c r="E3">
        <v>27.27</v>
      </c>
      <c r="F3">
        <v>27.16</v>
      </c>
      <c r="G3">
        <v>27.16</v>
      </c>
      <c r="H3">
        <v>26.62</v>
      </c>
      <c r="I3">
        <v>26.54</v>
      </c>
      <c r="J3">
        <v>26.51</v>
      </c>
      <c r="K3">
        <v>26.4</v>
      </c>
      <c r="L3">
        <v>26.35</v>
      </c>
      <c r="M3">
        <v>26.01</v>
      </c>
    </row>
    <row r="4" spans="1:14" x14ac:dyDescent="0.25">
      <c r="A4">
        <v>1872</v>
      </c>
      <c r="B4">
        <v>25.86</v>
      </c>
      <c r="C4">
        <v>26.14</v>
      </c>
      <c r="D4">
        <v>26.76</v>
      </c>
      <c r="E4">
        <v>27</v>
      </c>
      <c r="F4">
        <v>27.25</v>
      </c>
      <c r="G4">
        <v>27.16</v>
      </c>
      <c r="H4">
        <v>26.91</v>
      </c>
      <c r="I4">
        <v>26.02</v>
      </c>
      <c r="J4">
        <v>25.73</v>
      </c>
      <c r="K4">
        <v>25.79</v>
      </c>
      <c r="L4">
        <v>25.86</v>
      </c>
      <c r="M4">
        <v>25.71</v>
      </c>
    </row>
    <row r="5" spans="1:14" x14ac:dyDescent="0.25">
      <c r="A5">
        <v>1873</v>
      </c>
      <c r="B5">
        <v>25.79</v>
      </c>
      <c r="C5">
        <v>25.75</v>
      </c>
      <c r="D5">
        <v>25.95</v>
      </c>
      <c r="E5">
        <v>27.1</v>
      </c>
      <c r="F5">
        <v>27.33</v>
      </c>
      <c r="G5">
        <v>27.21</v>
      </c>
      <c r="H5">
        <v>26.65</v>
      </c>
      <c r="I5">
        <v>26.48</v>
      </c>
      <c r="J5">
        <v>26.41</v>
      </c>
      <c r="K5">
        <v>25.96</v>
      </c>
      <c r="L5">
        <v>25.88</v>
      </c>
      <c r="M5">
        <v>25.89</v>
      </c>
    </row>
    <row r="6" spans="1:14" x14ac:dyDescent="0.25">
      <c r="A6">
        <v>1874</v>
      </c>
      <c r="B6">
        <v>25.64</v>
      </c>
      <c r="C6">
        <v>25.7</v>
      </c>
      <c r="D6">
        <v>25.85</v>
      </c>
      <c r="E6">
        <v>26.83</v>
      </c>
      <c r="F6">
        <v>27</v>
      </c>
      <c r="G6">
        <v>26.96</v>
      </c>
      <c r="H6">
        <v>26.22</v>
      </c>
      <c r="I6">
        <v>25.82</v>
      </c>
      <c r="J6">
        <v>25.62</v>
      </c>
      <c r="K6">
        <v>25.49</v>
      </c>
      <c r="L6">
        <v>25.33</v>
      </c>
      <c r="M6">
        <v>25.45</v>
      </c>
    </row>
    <row r="7" spans="1:14" x14ac:dyDescent="0.25">
      <c r="A7">
        <v>1875</v>
      </c>
      <c r="B7">
        <v>25.87</v>
      </c>
      <c r="C7">
        <v>26.39</v>
      </c>
      <c r="D7">
        <v>26.66</v>
      </c>
      <c r="E7">
        <v>26.9</v>
      </c>
      <c r="F7">
        <v>26.77</v>
      </c>
      <c r="G7">
        <v>26.92</v>
      </c>
      <c r="H7">
        <v>26.37</v>
      </c>
      <c r="I7">
        <v>26.06</v>
      </c>
      <c r="J7">
        <v>25.84</v>
      </c>
      <c r="K7">
        <v>25.9</v>
      </c>
      <c r="L7">
        <v>26.01</v>
      </c>
      <c r="M7">
        <v>25.83</v>
      </c>
    </row>
    <row r="8" spans="1:14" x14ac:dyDescent="0.25">
      <c r="A8">
        <v>1876</v>
      </c>
      <c r="B8">
        <v>25.63</v>
      </c>
      <c r="C8">
        <v>25.56</v>
      </c>
      <c r="D8">
        <v>26.13</v>
      </c>
      <c r="E8">
        <v>26.59</v>
      </c>
      <c r="F8">
        <v>26.78</v>
      </c>
      <c r="G8">
        <v>27.25</v>
      </c>
      <c r="H8">
        <v>26.88</v>
      </c>
      <c r="I8">
        <v>26.71</v>
      </c>
      <c r="J8">
        <v>26.73</v>
      </c>
      <c r="K8">
        <v>26.85</v>
      </c>
      <c r="L8">
        <v>26.8</v>
      </c>
      <c r="M8">
        <v>26.81</v>
      </c>
    </row>
    <row r="9" spans="1:14" x14ac:dyDescent="0.25">
      <c r="A9">
        <v>1877</v>
      </c>
      <c r="B9">
        <v>26.93</v>
      </c>
      <c r="C9">
        <v>27.22</v>
      </c>
      <c r="D9">
        <v>27.78</v>
      </c>
      <c r="E9">
        <v>28.27</v>
      </c>
      <c r="F9">
        <v>28.62</v>
      </c>
      <c r="G9">
        <v>28.67</v>
      </c>
      <c r="H9">
        <v>28.64</v>
      </c>
      <c r="I9">
        <v>28.42</v>
      </c>
      <c r="J9">
        <v>28.5</v>
      </c>
      <c r="K9">
        <v>28.68</v>
      </c>
      <c r="L9">
        <v>28.74</v>
      </c>
      <c r="M9">
        <v>29.07</v>
      </c>
    </row>
    <row r="10" spans="1:14" x14ac:dyDescent="0.25">
      <c r="A10">
        <v>1878</v>
      </c>
      <c r="B10">
        <v>28.99</v>
      </c>
      <c r="C10">
        <v>29.19</v>
      </c>
      <c r="D10">
        <v>28.57</v>
      </c>
      <c r="E10">
        <v>28.69</v>
      </c>
      <c r="F10">
        <v>28.69</v>
      </c>
      <c r="G10">
        <v>28.61</v>
      </c>
      <c r="H10">
        <v>27.48</v>
      </c>
      <c r="I10">
        <v>26.76</v>
      </c>
      <c r="J10">
        <v>26.43</v>
      </c>
      <c r="K10">
        <v>26.2</v>
      </c>
      <c r="L10">
        <v>25.95</v>
      </c>
      <c r="M10">
        <v>25.83</v>
      </c>
    </row>
    <row r="11" spans="1:14" x14ac:dyDescent="0.25">
      <c r="A11">
        <v>1879</v>
      </c>
      <c r="B11">
        <v>26.03</v>
      </c>
      <c r="C11">
        <v>26.58</v>
      </c>
      <c r="D11">
        <v>27.02</v>
      </c>
      <c r="E11">
        <v>27.4</v>
      </c>
      <c r="F11">
        <v>27.03</v>
      </c>
      <c r="G11">
        <v>27.02</v>
      </c>
      <c r="H11">
        <v>26.46</v>
      </c>
      <c r="I11">
        <v>26.18</v>
      </c>
      <c r="J11">
        <v>25.93</v>
      </c>
      <c r="K11">
        <v>25.8</v>
      </c>
      <c r="L11">
        <v>25.52</v>
      </c>
      <c r="M11">
        <v>25.56</v>
      </c>
    </row>
    <row r="12" spans="1:14" x14ac:dyDescent="0.25">
      <c r="A12">
        <v>1880</v>
      </c>
      <c r="B12">
        <v>25.58</v>
      </c>
      <c r="C12">
        <v>26.03</v>
      </c>
      <c r="D12">
        <v>26.63</v>
      </c>
      <c r="E12">
        <v>27.2</v>
      </c>
      <c r="F12">
        <v>27.15</v>
      </c>
      <c r="G12">
        <v>27.08</v>
      </c>
      <c r="H12">
        <v>26.7</v>
      </c>
      <c r="I12">
        <v>26.63</v>
      </c>
      <c r="J12">
        <v>26.72</v>
      </c>
      <c r="K12">
        <v>26.9</v>
      </c>
      <c r="L12">
        <v>26.9</v>
      </c>
      <c r="M12">
        <v>26.77</v>
      </c>
    </row>
    <row r="13" spans="1:14" x14ac:dyDescent="0.25">
      <c r="A13">
        <v>1881</v>
      </c>
      <c r="B13">
        <v>26.87</v>
      </c>
      <c r="C13">
        <v>26.99</v>
      </c>
      <c r="D13">
        <v>27.58</v>
      </c>
      <c r="E13">
        <v>28.18</v>
      </c>
      <c r="F13">
        <v>28.03</v>
      </c>
      <c r="G13">
        <v>27.92</v>
      </c>
      <c r="H13">
        <v>26.96</v>
      </c>
      <c r="I13">
        <v>26.71</v>
      </c>
      <c r="J13">
        <v>26.42</v>
      </c>
      <c r="K13">
        <v>26.31</v>
      </c>
      <c r="L13">
        <v>26.06</v>
      </c>
      <c r="M13">
        <v>26.22</v>
      </c>
    </row>
    <row r="14" spans="1:14" x14ac:dyDescent="0.25">
      <c r="A14">
        <v>1882</v>
      </c>
      <c r="B14">
        <v>26.13</v>
      </c>
      <c r="C14">
        <v>26.21</v>
      </c>
      <c r="D14">
        <v>26.73</v>
      </c>
      <c r="E14">
        <v>27.87</v>
      </c>
      <c r="F14">
        <v>27.88</v>
      </c>
      <c r="G14">
        <v>27.29</v>
      </c>
      <c r="H14">
        <v>26.65</v>
      </c>
      <c r="I14">
        <v>26.55</v>
      </c>
      <c r="J14">
        <v>26.24</v>
      </c>
      <c r="K14">
        <v>26.08</v>
      </c>
      <c r="L14">
        <v>25.74</v>
      </c>
      <c r="M14">
        <v>25.83</v>
      </c>
    </row>
    <row r="15" spans="1:14" x14ac:dyDescent="0.25">
      <c r="A15">
        <v>1883</v>
      </c>
      <c r="B15">
        <v>26.12</v>
      </c>
      <c r="C15">
        <v>26.27</v>
      </c>
      <c r="D15">
        <v>26.86</v>
      </c>
      <c r="E15">
        <v>27.54</v>
      </c>
      <c r="F15">
        <v>27.49</v>
      </c>
      <c r="G15">
        <v>27.48</v>
      </c>
      <c r="H15">
        <v>27.21</v>
      </c>
      <c r="I15">
        <v>26.85</v>
      </c>
      <c r="J15">
        <v>26.58</v>
      </c>
      <c r="K15">
        <v>26.32</v>
      </c>
      <c r="L15">
        <v>26.43</v>
      </c>
      <c r="M15">
        <v>26.44</v>
      </c>
    </row>
    <row r="16" spans="1:14" x14ac:dyDescent="0.25">
      <c r="A16">
        <v>1884</v>
      </c>
      <c r="B16">
        <v>26.47</v>
      </c>
      <c r="C16">
        <v>26.75</v>
      </c>
      <c r="D16">
        <v>27.26</v>
      </c>
      <c r="E16">
        <v>28.03</v>
      </c>
      <c r="F16">
        <v>28.26</v>
      </c>
      <c r="G16">
        <v>27.55</v>
      </c>
      <c r="H16">
        <v>27.51</v>
      </c>
      <c r="I16">
        <v>27.08</v>
      </c>
      <c r="J16">
        <v>26.94</v>
      </c>
      <c r="K16">
        <v>27.02</v>
      </c>
      <c r="L16">
        <v>26.95</v>
      </c>
      <c r="M16">
        <v>26.93</v>
      </c>
    </row>
    <row r="17" spans="1:13" x14ac:dyDescent="0.25">
      <c r="A17">
        <v>1885</v>
      </c>
      <c r="B17">
        <v>26.7</v>
      </c>
      <c r="C17">
        <v>27.03</v>
      </c>
      <c r="D17">
        <v>27.38</v>
      </c>
      <c r="E17">
        <v>27.75</v>
      </c>
      <c r="F17">
        <v>28.3</v>
      </c>
      <c r="G17">
        <v>27.85</v>
      </c>
      <c r="H17">
        <v>27.3</v>
      </c>
      <c r="I17">
        <v>27.21</v>
      </c>
      <c r="J17">
        <v>27.27</v>
      </c>
      <c r="K17">
        <v>27.45</v>
      </c>
      <c r="L17">
        <v>27.46</v>
      </c>
      <c r="M17">
        <v>27.61</v>
      </c>
    </row>
    <row r="18" spans="1:13" x14ac:dyDescent="0.25">
      <c r="A18">
        <v>1886</v>
      </c>
      <c r="B18">
        <v>26.75</v>
      </c>
      <c r="C18">
        <v>26.67</v>
      </c>
      <c r="D18">
        <v>27.15</v>
      </c>
      <c r="E18">
        <v>27.4</v>
      </c>
      <c r="F18">
        <v>27.02</v>
      </c>
      <c r="G18">
        <v>26.79</v>
      </c>
      <c r="H18">
        <v>26.25</v>
      </c>
      <c r="I18">
        <v>25.85</v>
      </c>
      <c r="J18">
        <v>25.54</v>
      </c>
      <c r="K18">
        <v>25.59</v>
      </c>
      <c r="L18">
        <v>25.31</v>
      </c>
      <c r="M18">
        <v>25.15</v>
      </c>
    </row>
    <row r="19" spans="1:13" x14ac:dyDescent="0.25">
      <c r="A19">
        <v>1887</v>
      </c>
      <c r="B19">
        <v>25.9</v>
      </c>
      <c r="C19">
        <v>25.74</v>
      </c>
      <c r="D19">
        <v>26.08</v>
      </c>
      <c r="E19">
        <v>26.59</v>
      </c>
      <c r="F19">
        <v>26.72</v>
      </c>
      <c r="G19">
        <v>27.12</v>
      </c>
      <c r="H19">
        <v>26.68</v>
      </c>
      <c r="I19">
        <v>26.25</v>
      </c>
      <c r="J19">
        <v>26.41</v>
      </c>
      <c r="K19">
        <v>26.61</v>
      </c>
      <c r="L19">
        <v>26.69</v>
      </c>
      <c r="M19">
        <v>26.74</v>
      </c>
    </row>
    <row r="20" spans="1:13" x14ac:dyDescent="0.25">
      <c r="A20">
        <v>1888</v>
      </c>
      <c r="B20">
        <v>26.73</v>
      </c>
      <c r="C20">
        <v>27.42</v>
      </c>
      <c r="D20">
        <v>27.66</v>
      </c>
      <c r="E20">
        <v>28.07</v>
      </c>
      <c r="F20">
        <v>28.34</v>
      </c>
      <c r="G20">
        <v>28.09</v>
      </c>
      <c r="H20">
        <v>27.78</v>
      </c>
      <c r="I20">
        <v>27.8</v>
      </c>
      <c r="J20">
        <v>27.33</v>
      </c>
      <c r="K20">
        <v>28.16</v>
      </c>
      <c r="L20">
        <v>28.86</v>
      </c>
      <c r="M20">
        <v>28.26</v>
      </c>
    </row>
    <row r="21" spans="1:13" x14ac:dyDescent="0.25">
      <c r="A21">
        <v>1889</v>
      </c>
      <c r="B21">
        <v>28.56</v>
      </c>
      <c r="C21">
        <v>28.24</v>
      </c>
      <c r="D21">
        <v>28.09</v>
      </c>
      <c r="E21">
        <v>28.23</v>
      </c>
      <c r="F21">
        <v>28.19</v>
      </c>
      <c r="G21">
        <v>27.78</v>
      </c>
      <c r="H21">
        <v>26.47</v>
      </c>
      <c r="I21">
        <v>25.88</v>
      </c>
      <c r="J21">
        <v>25.83</v>
      </c>
      <c r="K21">
        <v>25.42</v>
      </c>
      <c r="L21">
        <v>25.57</v>
      </c>
      <c r="M21">
        <v>25.34</v>
      </c>
    </row>
    <row r="22" spans="1:13" x14ac:dyDescent="0.25">
      <c r="A22">
        <v>1890</v>
      </c>
      <c r="B22">
        <v>24.09</v>
      </c>
      <c r="C22">
        <v>24.65</v>
      </c>
      <c r="D22">
        <v>26.11</v>
      </c>
      <c r="E22">
        <v>26.63</v>
      </c>
      <c r="F22">
        <v>26.87</v>
      </c>
      <c r="G22">
        <v>26.82</v>
      </c>
      <c r="H22">
        <v>26.3</v>
      </c>
      <c r="I22">
        <v>25.5</v>
      </c>
      <c r="J22">
        <v>25.46</v>
      </c>
      <c r="K22">
        <v>25.47</v>
      </c>
      <c r="L22">
        <v>25.58</v>
      </c>
      <c r="M22">
        <v>25.9</v>
      </c>
    </row>
    <row r="23" spans="1:13" x14ac:dyDescent="0.25">
      <c r="A23">
        <v>1891</v>
      </c>
      <c r="B23">
        <v>26.13</v>
      </c>
      <c r="C23">
        <v>26.51</v>
      </c>
      <c r="D23">
        <v>27.19</v>
      </c>
      <c r="E23">
        <v>27.92</v>
      </c>
      <c r="F23">
        <v>27.99</v>
      </c>
      <c r="G23">
        <v>27.97</v>
      </c>
      <c r="H23">
        <v>27.34</v>
      </c>
      <c r="I23">
        <v>26.93</v>
      </c>
      <c r="J23">
        <v>26.67</v>
      </c>
      <c r="K23">
        <v>26.7</v>
      </c>
      <c r="L23">
        <v>26.71</v>
      </c>
      <c r="M23">
        <v>26.6</v>
      </c>
    </row>
    <row r="24" spans="1:13" x14ac:dyDescent="0.25">
      <c r="A24">
        <v>1892</v>
      </c>
      <c r="B24">
        <v>26.08</v>
      </c>
      <c r="C24">
        <v>26.42</v>
      </c>
      <c r="D24">
        <v>26.68</v>
      </c>
      <c r="E24">
        <v>27.12</v>
      </c>
      <c r="F24">
        <v>27.14</v>
      </c>
      <c r="G24">
        <v>27.12</v>
      </c>
      <c r="H24">
        <v>26.6</v>
      </c>
      <c r="I24">
        <v>26.25</v>
      </c>
      <c r="J24">
        <v>25.68</v>
      </c>
      <c r="K24">
        <v>25.19</v>
      </c>
      <c r="L24">
        <v>25.03</v>
      </c>
      <c r="M24">
        <v>25.41</v>
      </c>
    </row>
    <row r="25" spans="1:13" x14ac:dyDescent="0.25">
      <c r="A25">
        <v>1893</v>
      </c>
      <c r="B25">
        <v>25.35</v>
      </c>
      <c r="C25">
        <v>25.6</v>
      </c>
      <c r="D25">
        <v>26.02</v>
      </c>
      <c r="E25">
        <v>26.47</v>
      </c>
      <c r="F25">
        <v>26.55</v>
      </c>
      <c r="G25">
        <v>26.5</v>
      </c>
      <c r="H25">
        <v>25.91</v>
      </c>
      <c r="I25">
        <v>25.58</v>
      </c>
      <c r="J25">
        <v>25.48</v>
      </c>
      <c r="K25">
        <v>25.37</v>
      </c>
      <c r="L25">
        <v>25.35</v>
      </c>
      <c r="M25">
        <v>25.59</v>
      </c>
    </row>
    <row r="26" spans="1:13" x14ac:dyDescent="0.25">
      <c r="A26">
        <v>1894</v>
      </c>
      <c r="B26">
        <v>25.49</v>
      </c>
      <c r="C26">
        <v>25.63</v>
      </c>
      <c r="D26">
        <v>26.2</v>
      </c>
      <c r="E26">
        <v>26.85</v>
      </c>
      <c r="F26">
        <v>26.87</v>
      </c>
      <c r="G26">
        <v>26.85</v>
      </c>
      <c r="H26">
        <v>26.34</v>
      </c>
      <c r="I26">
        <v>26.07</v>
      </c>
      <c r="J26">
        <v>25.65</v>
      </c>
      <c r="K26">
        <v>25.91</v>
      </c>
      <c r="L26">
        <v>25.73</v>
      </c>
      <c r="M26">
        <v>26.11</v>
      </c>
    </row>
    <row r="27" spans="1:13" x14ac:dyDescent="0.25">
      <c r="A27">
        <v>1895</v>
      </c>
      <c r="B27">
        <v>25.85</v>
      </c>
      <c r="C27">
        <v>26.28</v>
      </c>
      <c r="D27">
        <v>26.86</v>
      </c>
      <c r="E27">
        <v>27.6</v>
      </c>
      <c r="F27">
        <v>27.83</v>
      </c>
      <c r="G27">
        <v>27.47</v>
      </c>
      <c r="H27">
        <v>26.96</v>
      </c>
      <c r="I27">
        <v>27.23</v>
      </c>
      <c r="J27">
        <v>27.17</v>
      </c>
      <c r="K27">
        <v>27.05</v>
      </c>
      <c r="L27">
        <v>27.1</v>
      </c>
      <c r="M27">
        <v>27.07</v>
      </c>
    </row>
    <row r="28" spans="1:13" x14ac:dyDescent="0.25">
      <c r="A28">
        <v>1896</v>
      </c>
      <c r="B28">
        <v>26.74</v>
      </c>
      <c r="C28">
        <v>26.85</v>
      </c>
      <c r="D28">
        <v>27.41</v>
      </c>
      <c r="E28">
        <v>27.76</v>
      </c>
      <c r="F28">
        <v>27.82</v>
      </c>
      <c r="G28">
        <v>27.48</v>
      </c>
      <c r="H28">
        <v>27.66</v>
      </c>
      <c r="I28">
        <v>27.92</v>
      </c>
      <c r="J28">
        <v>27.79</v>
      </c>
      <c r="K28">
        <v>27.83</v>
      </c>
      <c r="L28">
        <v>28.16</v>
      </c>
      <c r="M28">
        <v>28.14</v>
      </c>
    </row>
    <row r="29" spans="1:13" x14ac:dyDescent="0.25">
      <c r="A29">
        <v>1897</v>
      </c>
      <c r="B29">
        <v>28.07</v>
      </c>
      <c r="C29">
        <v>27.9</v>
      </c>
      <c r="D29">
        <v>27.8</v>
      </c>
      <c r="E29">
        <v>27.55</v>
      </c>
      <c r="F29">
        <v>27.69</v>
      </c>
      <c r="G29">
        <v>27.66</v>
      </c>
      <c r="H29">
        <v>27.29</v>
      </c>
      <c r="I29">
        <v>26.73</v>
      </c>
      <c r="J29">
        <v>26.51</v>
      </c>
      <c r="K29">
        <v>26.17</v>
      </c>
      <c r="L29">
        <v>26.04</v>
      </c>
      <c r="M29">
        <v>26.19</v>
      </c>
    </row>
    <row r="30" spans="1:13" x14ac:dyDescent="0.25">
      <c r="A30">
        <v>1898</v>
      </c>
      <c r="B30">
        <v>26.07</v>
      </c>
      <c r="C30">
        <v>26.19</v>
      </c>
      <c r="D30">
        <v>26.47</v>
      </c>
      <c r="E30">
        <v>27.16</v>
      </c>
      <c r="F30">
        <v>27.28</v>
      </c>
      <c r="G30">
        <v>27.4</v>
      </c>
      <c r="H30">
        <v>26.59</v>
      </c>
      <c r="I30">
        <v>26.11</v>
      </c>
      <c r="J30">
        <v>26.56</v>
      </c>
      <c r="K30">
        <v>26.4</v>
      </c>
      <c r="L30">
        <v>26</v>
      </c>
      <c r="M30">
        <v>25.8</v>
      </c>
    </row>
    <row r="31" spans="1:13" x14ac:dyDescent="0.25">
      <c r="A31">
        <v>1899</v>
      </c>
      <c r="B31">
        <v>25.83</v>
      </c>
      <c r="C31">
        <v>26.05</v>
      </c>
      <c r="D31">
        <v>26.69</v>
      </c>
      <c r="E31">
        <v>27.43</v>
      </c>
      <c r="F31">
        <v>27.9</v>
      </c>
      <c r="G31">
        <v>27.78</v>
      </c>
      <c r="H31">
        <v>27.2</v>
      </c>
      <c r="I31">
        <v>27.51</v>
      </c>
      <c r="J31">
        <v>27.18</v>
      </c>
      <c r="K31">
        <v>27.66</v>
      </c>
      <c r="L31">
        <v>27.94</v>
      </c>
      <c r="M31">
        <v>28.09</v>
      </c>
    </row>
    <row r="32" spans="1:13" x14ac:dyDescent="0.25">
      <c r="A32">
        <v>1900</v>
      </c>
      <c r="B32">
        <v>27.99</v>
      </c>
      <c r="C32">
        <v>28.06</v>
      </c>
      <c r="D32">
        <v>28.25</v>
      </c>
      <c r="E32">
        <v>28.43</v>
      </c>
      <c r="F32">
        <v>28.4</v>
      </c>
      <c r="G32">
        <v>28.45</v>
      </c>
      <c r="H32">
        <v>27.97</v>
      </c>
      <c r="I32">
        <v>27.65</v>
      </c>
      <c r="J32">
        <v>27.31</v>
      </c>
      <c r="K32">
        <v>27.15</v>
      </c>
      <c r="L32">
        <v>26.79</v>
      </c>
      <c r="M32">
        <v>27.19</v>
      </c>
    </row>
    <row r="33" spans="1:13" x14ac:dyDescent="0.25">
      <c r="A33">
        <v>1901</v>
      </c>
      <c r="B33">
        <v>27.4</v>
      </c>
      <c r="C33">
        <v>27.06</v>
      </c>
      <c r="D33">
        <v>27.3</v>
      </c>
      <c r="E33">
        <v>27.64</v>
      </c>
      <c r="F33">
        <v>27.68</v>
      </c>
      <c r="G33">
        <v>27.43</v>
      </c>
      <c r="H33">
        <v>26.93</v>
      </c>
      <c r="I33">
        <v>26.5</v>
      </c>
      <c r="J33">
        <v>26.45</v>
      </c>
      <c r="K33">
        <v>26.42</v>
      </c>
      <c r="L33">
        <v>26.26</v>
      </c>
      <c r="M33">
        <v>26.24</v>
      </c>
    </row>
    <row r="34" spans="1:13" x14ac:dyDescent="0.25">
      <c r="A34">
        <v>1902</v>
      </c>
      <c r="B34">
        <v>26.08</v>
      </c>
      <c r="C34">
        <v>26.5</v>
      </c>
      <c r="D34">
        <v>26.99</v>
      </c>
      <c r="E34">
        <v>27.97</v>
      </c>
      <c r="F34">
        <v>28.34</v>
      </c>
      <c r="G34">
        <v>28.45</v>
      </c>
      <c r="H34">
        <v>28.67</v>
      </c>
      <c r="I34">
        <v>28.09</v>
      </c>
      <c r="J34">
        <v>28.19</v>
      </c>
      <c r="K34">
        <v>28.13</v>
      </c>
      <c r="L34">
        <v>28.19</v>
      </c>
      <c r="M34">
        <v>27.98</v>
      </c>
    </row>
    <row r="35" spans="1:13" x14ac:dyDescent="0.25">
      <c r="A35">
        <v>1903</v>
      </c>
      <c r="B35">
        <v>27.91</v>
      </c>
      <c r="C35">
        <v>27.69</v>
      </c>
      <c r="D35">
        <v>28.05</v>
      </c>
      <c r="E35">
        <v>28.13</v>
      </c>
      <c r="F35">
        <v>27.77</v>
      </c>
      <c r="G35">
        <v>27.98</v>
      </c>
      <c r="H35">
        <v>26.74</v>
      </c>
      <c r="I35">
        <v>26.55</v>
      </c>
      <c r="J35">
        <v>26.15</v>
      </c>
      <c r="K35">
        <v>26.31</v>
      </c>
      <c r="L35">
        <v>25.89</v>
      </c>
      <c r="M35">
        <v>25.57</v>
      </c>
    </row>
    <row r="36" spans="1:13" x14ac:dyDescent="0.25">
      <c r="A36">
        <v>1904</v>
      </c>
      <c r="B36">
        <v>25.84</v>
      </c>
      <c r="C36">
        <v>25.97</v>
      </c>
      <c r="D36">
        <v>26.4</v>
      </c>
      <c r="E36">
        <v>27.05</v>
      </c>
      <c r="F36">
        <v>27.47</v>
      </c>
      <c r="G36">
        <v>27.83</v>
      </c>
      <c r="H36">
        <v>27.98</v>
      </c>
      <c r="I36">
        <v>27.42</v>
      </c>
      <c r="J36">
        <v>26.76</v>
      </c>
      <c r="K36">
        <v>27.65</v>
      </c>
      <c r="L36">
        <v>26.81</v>
      </c>
      <c r="M36">
        <v>27.44</v>
      </c>
    </row>
    <row r="37" spans="1:13" x14ac:dyDescent="0.25">
      <c r="A37">
        <v>1905</v>
      </c>
      <c r="B37">
        <v>27.26</v>
      </c>
      <c r="C37">
        <v>27.48</v>
      </c>
      <c r="D37">
        <v>28.18</v>
      </c>
      <c r="E37">
        <v>28.06</v>
      </c>
      <c r="F37">
        <v>28.94</v>
      </c>
      <c r="G37">
        <v>28.28</v>
      </c>
      <c r="H37">
        <v>28.05</v>
      </c>
      <c r="I37">
        <v>27.92</v>
      </c>
      <c r="J37">
        <v>28.18</v>
      </c>
      <c r="K37">
        <v>27.85</v>
      </c>
      <c r="L37">
        <v>27.48</v>
      </c>
      <c r="M37">
        <v>27.76</v>
      </c>
    </row>
    <row r="38" spans="1:13" x14ac:dyDescent="0.25">
      <c r="A38">
        <v>1906</v>
      </c>
      <c r="B38">
        <v>27.47</v>
      </c>
      <c r="C38">
        <v>27.44</v>
      </c>
      <c r="D38">
        <v>28.06</v>
      </c>
      <c r="E38">
        <v>28.22</v>
      </c>
      <c r="F38">
        <v>27.88</v>
      </c>
      <c r="G38">
        <v>27.83</v>
      </c>
      <c r="H38">
        <v>26.73</v>
      </c>
      <c r="I38">
        <v>26.51</v>
      </c>
      <c r="J38">
        <v>25.94</v>
      </c>
      <c r="K38">
        <v>25.87</v>
      </c>
      <c r="L38">
        <v>26.33</v>
      </c>
      <c r="M38">
        <v>26.07</v>
      </c>
    </row>
    <row r="39" spans="1:13" x14ac:dyDescent="0.25">
      <c r="A39">
        <v>1907</v>
      </c>
      <c r="B39">
        <v>26.01</v>
      </c>
      <c r="C39">
        <v>26.36</v>
      </c>
      <c r="D39">
        <v>26.83</v>
      </c>
      <c r="E39">
        <v>27.21</v>
      </c>
      <c r="F39">
        <v>27.39</v>
      </c>
      <c r="G39">
        <v>27.28</v>
      </c>
      <c r="H39">
        <v>26.68</v>
      </c>
      <c r="I39">
        <v>26.22</v>
      </c>
      <c r="J39">
        <v>26.88</v>
      </c>
      <c r="K39">
        <v>26.48</v>
      </c>
      <c r="L39">
        <v>26.4</v>
      </c>
      <c r="M39">
        <v>26.49</v>
      </c>
    </row>
    <row r="40" spans="1:13" x14ac:dyDescent="0.25">
      <c r="A40">
        <v>1908</v>
      </c>
      <c r="B40">
        <v>26.3</v>
      </c>
      <c r="C40">
        <v>26.83</v>
      </c>
      <c r="D40">
        <v>26.63</v>
      </c>
      <c r="E40">
        <v>27.22</v>
      </c>
      <c r="F40">
        <v>27.41</v>
      </c>
      <c r="G40">
        <v>27.47</v>
      </c>
      <c r="H40">
        <v>26.59</v>
      </c>
      <c r="I40">
        <v>26.48</v>
      </c>
      <c r="J40">
        <v>26.23</v>
      </c>
      <c r="K40">
        <v>26.23</v>
      </c>
      <c r="L40">
        <v>25.78</v>
      </c>
      <c r="M40">
        <v>25.43</v>
      </c>
    </row>
    <row r="41" spans="1:13" x14ac:dyDescent="0.25">
      <c r="A41">
        <v>1909</v>
      </c>
      <c r="B41">
        <v>26.29</v>
      </c>
      <c r="C41">
        <v>25.88</v>
      </c>
      <c r="D41">
        <v>26.72</v>
      </c>
      <c r="E41">
        <v>27.09</v>
      </c>
      <c r="F41">
        <v>27.5</v>
      </c>
      <c r="G41">
        <v>26.59</v>
      </c>
      <c r="H41">
        <v>26.22</v>
      </c>
      <c r="I41">
        <v>25.9</v>
      </c>
      <c r="J41">
        <v>25.9</v>
      </c>
      <c r="K41">
        <v>25.49</v>
      </c>
      <c r="L41">
        <v>25.15</v>
      </c>
      <c r="M41">
        <v>25.51</v>
      </c>
    </row>
    <row r="42" spans="1:13" x14ac:dyDescent="0.25">
      <c r="A42">
        <v>1910</v>
      </c>
      <c r="B42">
        <v>25.65</v>
      </c>
      <c r="C42">
        <v>26.12</v>
      </c>
      <c r="D42">
        <v>26.46</v>
      </c>
      <c r="E42">
        <v>26.59</v>
      </c>
      <c r="F42">
        <v>26.46</v>
      </c>
      <c r="G42">
        <v>26.65</v>
      </c>
      <c r="H42">
        <v>26.35</v>
      </c>
      <c r="I42">
        <v>25.98</v>
      </c>
      <c r="J42">
        <v>25.46</v>
      </c>
      <c r="K42">
        <v>25.8</v>
      </c>
      <c r="L42">
        <v>26.13</v>
      </c>
      <c r="M42">
        <v>25.95</v>
      </c>
    </row>
    <row r="43" spans="1:13" x14ac:dyDescent="0.25">
      <c r="A43">
        <v>1911</v>
      </c>
      <c r="B43">
        <v>26.01</v>
      </c>
      <c r="C43">
        <v>26.18</v>
      </c>
      <c r="D43">
        <v>26.44</v>
      </c>
      <c r="E43">
        <v>26.66</v>
      </c>
      <c r="F43">
        <v>26.82</v>
      </c>
      <c r="G43">
        <v>27.05</v>
      </c>
      <c r="H43">
        <v>27.01</v>
      </c>
      <c r="I43">
        <v>26.59</v>
      </c>
      <c r="J43">
        <v>26.97</v>
      </c>
      <c r="K43">
        <v>26.93</v>
      </c>
      <c r="L43">
        <v>27.5</v>
      </c>
      <c r="M43">
        <v>27.55</v>
      </c>
    </row>
    <row r="44" spans="1:13" x14ac:dyDescent="0.25">
      <c r="A44">
        <v>1912</v>
      </c>
      <c r="B44">
        <v>28.13</v>
      </c>
      <c r="C44">
        <v>27.59</v>
      </c>
      <c r="D44">
        <v>27.95</v>
      </c>
      <c r="E44">
        <v>28.35</v>
      </c>
      <c r="F44">
        <v>27.87</v>
      </c>
      <c r="G44">
        <v>27.44</v>
      </c>
      <c r="H44">
        <v>27.12</v>
      </c>
      <c r="I44">
        <v>26.48</v>
      </c>
      <c r="J44">
        <v>26.85</v>
      </c>
      <c r="K44">
        <v>26.6</v>
      </c>
      <c r="L44">
        <v>26.82</v>
      </c>
      <c r="M44">
        <v>26.1</v>
      </c>
    </row>
    <row r="45" spans="1:13" x14ac:dyDescent="0.25">
      <c r="A45">
        <v>1913</v>
      </c>
      <c r="B45">
        <v>26.38</v>
      </c>
      <c r="C45">
        <v>26.94</v>
      </c>
      <c r="D45">
        <v>27.42</v>
      </c>
      <c r="E45">
        <v>27</v>
      </c>
      <c r="F45">
        <v>27.58</v>
      </c>
      <c r="G45">
        <v>27.53</v>
      </c>
      <c r="H45">
        <v>27.08</v>
      </c>
      <c r="I45">
        <v>26.79</v>
      </c>
      <c r="J45">
        <v>26.8</v>
      </c>
      <c r="K45">
        <v>26.76</v>
      </c>
      <c r="L45">
        <v>27.45</v>
      </c>
      <c r="M45">
        <v>27.43</v>
      </c>
    </row>
    <row r="46" spans="1:13" x14ac:dyDescent="0.25">
      <c r="A46">
        <v>1914</v>
      </c>
      <c r="B46">
        <v>27.28</v>
      </c>
      <c r="C46">
        <v>27.56</v>
      </c>
      <c r="D46">
        <v>27.58</v>
      </c>
      <c r="E46">
        <v>28.46</v>
      </c>
      <c r="F46">
        <v>27.87</v>
      </c>
      <c r="G46">
        <v>27.77</v>
      </c>
      <c r="H46">
        <v>27.75</v>
      </c>
      <c r="I46">
        <v>27.8</v>
      </c>
      <c r="J46">
        <v>27.43</v>
      </c>
      <c r="K46">
        <v>26.99</v>
      </c>
      <c r="L46">
        <v>26.96</v>
      </c>
      <c r="M46">
        <v>27.27</v>
      </c>
    </row>
    <row r="47" spans="1:13" x14ac:dyDescent="0.25">
      <c r="A47">
        <v>1915</v>
      </c>
      <c r="B47">
        <v>27.46</v>
      </c>
      <c r="C47">
        <v>27.41</v>
      </c>
      <c r="D47">
        <v>27.75</v>
      </c>
      <c r="E47">
        <v>28.24</v>
      </c>
      <c r="F47">
        <v>28.38</v>
      </c>
      <c r="G47">
        <v>28.78</v>
      </c>
      <c r="H47">
        <v>27.29</v>
      </c>
      <c r="I47">
        <v>26.93</v>
      </c>
      <c r="J47">
        <v>26.92</v>
      </c>
      <c r="K47">
        <v>26.97</v>
      </c>
      <c r="L47">
        <v>26.51</v>
      </c>
      <c r="M47">
        <v>26.36</v>
      </c>
    </row>
    <row r="48" spans="1:13" x14ac:dyDescent="0.25">
      <c r="A48">
        <v>1916</v>
      </c>
      <c r="B48">
        <v>26.46</v>
      </c>
      <c r="C48">
        <v>26.16</v>
      </c>
      <c r="D48">
        <v>26.72</v>
      </c>
      <c r="E48">
        <v>27.14</v>
      </c>
      <c r="F48">
        <v>27.64</v>
      </c>
      <c r="G48">
        <v>27.32</v>
      </c>
      <c r="H48">
        <v>26.12</v>
      </c>
      <c r="I48">
        <v>25.39</v>
      </c>
      <c r="J48">
        <v>25.39</v>
      </c>
      <c r="K48">
        <v>25.37</v>
      </c>
      <c r="L48">
        <v>24.93</v>
      </c>
      <c r="M48">
        <v>24.95</v>
      </c>
    </row>
    <row r="49" spans="1:13" x14ac:dyDescent="0.25">
      <c r="A49">
        <v>1917</v>
      </c>
      <c r="B49">
        <v>25.02</v>
      </c>
      <c r="C49">
        <v>25.56</v>
      </c>
      <c r="D49">
        <v>26.62</v>
      </c>
      <c r="E49">
        <v>27.48</v>
      </c>
      <c r="F49">
        <v>27.57</v>
      </c>
      <c r="G49">
        <v>27.65</v>
      </c>
      <c r="H49">
        <v>27.18</v>
      </c>
      <c r="I49">
        <v>27.03</v>
      </c>
      <c r="J49">
        <v>26.73</v>
      </c>
      <c r="K49">
        <v>26.77</v>
      </c>
      <c r="L49">
        <v>26.23</v>
      </c>
      <c r="M49">
        <v>25.87</v>
      </c>
    </row>
    <row r="50" spans="1:13" x14ac:dyDescent="0.25">
      <c r="A50">
        <v>1918</v>
      </c>
      <c r="B50">
        <v>25.74</v>
      </c>
      <c r="C50">
        <v>25.94</v>
      </c>
      <c r="D50">
        <v>26.3</v>
      </c>
      <c r="E50">
        <v>27.21</v>
      </c>
      <c r="F50">
        <v>27.7</v>
      </c>
      <c r="G50">
        <v>28.06</v>
      </c>
      <c r="H50">
        <v>27.15</v>
      </c>
      <c r="I50">
        <v>27</v>
      </c>
      <c r="J50">
        <v>27.16</v>
      </c>
      <c r="K50">
        <v>27.66</v>
      </c>
      <c r="L50">
        <v>27.89</v>
      </c>
      <c r="M50">
        <v>27.89</v>
      </c>
    </row>
    <row r="51" spans="1:13" x14ac:dyDescent="0.25">
      <c r="A51">
        <v>1919</v>
      </c>
      <c r="B51">
        <v>28.18</v>
      </c>
      <c r="C51">
        <v>28</v>
      </c>
      <c r="D51">
        <v>28.16</v>
      </c>
      <c r="E51">
        <v>28.46</v>
      </c>
      <c r="F51">
        <v>28.49</v>
      </c>
      <c r="G51">
        <v>28.29</v>
      </c>
      <c r="H51">
        <v>27.63</v>
      </c>
      <c r="I51">
        <v>27.5</v>
      </c>
      <c r="J51">
        <v>27.26</v>
      </c>
      <c r="K51">
        <v>26.87</v>
      </c>
      <c r="L51">
        <v>26.29</v>
      </c>
      <c r="M51">
        <v>26.93</v>
      </c>
    </row>
    <row r="52" spans="1:13" x14ac:dyDescent="0.25">
      <c r="A52">
        <v>1920</v>
      </c>
      <c r="B52">
        <v>27.22</v>
      </c>
      <c r="C52">
        <v>27.37</v>
      </c>
      <c r="D52">
        <v>27.79</v>
      </c>
      <c r="E52">
        <v>27.61</v>
      </c>
      <c r="F52">
        <v>27.66</v>
      </c>
      <c r="G52">
        <v>27.98</v>
      </c>
      <c r="H52">
        <v>27.37</v>
      </c>
      <c r="I52">
        <v>27.01</v>
      </c>
      <c r="J52">
        <v>27.02</v>
      </c>
      <c r="K52">
        <v>27.22</v>
      </c>
      <c r="L52">
        <v>26.57</v>
      </c>
      <c r="M52">
        <v>26.57</v>
      </c>
    </row>
    <row r="53" spans="1:13" x14ac:dyDescent="0.25">
      <c r="A53">
        <v>1921</v>
      </c>
      <c r="B53">
        <v>27.01</v>
      </c>
      <c r="C53">
        <v>26.25</v>
      </c>
      <c r="D53">
        <v>25.84</v>
      </c>
      <c r="E53">
        <v>27.22</v>
      </c>
      <c r="F53">
        <v>26.94</v>
      </c>
      <c r="G53">
        <v>27.47</v>
      </c>
      <c r="H53">
        <v>26.95</v>
      </c>
      <c r="I53">
        <v>26.59</v>
      </c>
      <c r="J53">
        <v>26.58</v>
      </c>
      <c r="K53">
        <v>26.77</v>
      </c>
      <c r="L53">
        <v>25.62</v>
      </c>
      <c r="M53">
        <v>26.09</v>
      </c>
    </row>
    <row r="54" spans="1:13" x14ac:dyDescent="0.25">
      <c r="A54">
        <v>1922</v>
      </c>
      <c r="B54">
        <v>26.04</v>
      </c>
      <c r="C54">
        <v>26.69</v>
      </c>
      <c r="D54">
        <v>27.33</v>
      </c>
      <c r="E54">
        <v>27.23</v>
      </c>
      <c r="F54">
        <v>28.09</v>
      </c>
      <c r="G54">
        <v>27.25</v>
      </c>
      <c r="H54">
        <v>26.78</v>
      </c>
      <c r="I54">
        <v>26.09</v>
      </c>
      <c r="J54">
        <v>26.38</v>
      </c>
      <c r="K54">
        <v>26.48</v>
      </c>
      <c r="L54">
        <v>26.34</v>
      </c>
      <c r="M54">
        <v>26.06</v>
      </c>
    </row>
    <row r="55" spans="1:13" x14ac:dyDescent="0.25">
      <c r="A55">
        <v>1923</v>
      </c>
      <c r="B55">
        <v>26.17</v>
      </c>
      <c r="C55">
        <v>26</v>
      </c>
      <c r="D55">
        <v>26.41</v>
      </c>
      <c r="E55">
        <v>27.22</v>
      </c>
      <c r="F55">
        <v>27.62</v>
      </c>
      <c r="G55">
        <v>27.54</v>
      </c>
      <c r="H55">
        <v>27.03</v>
      </c>
      <c r="I55">
        <v>27.07</v>
      </c>
      <c r="J55">
        <v>27.4</v>
      </c>
      <c r="K55">
        <v>27.52</v>
      </c>
      <c r="L55">
        <v>27.52</v>
      </c>
      <c r="M55">
        <v>27.6</v>
      </c>
    </row>
    <row r="56" spans="1:13" x14ac:dyDescent="0.25">
      <c r="A56">
        <v>1924</v>
      </c>
      <c r="B56">
        <v>27.04</v>
      </c>
      <c r="C56">
        <v>27.39</v>
      </c>
      <c r="D56">
        <v>27.65</v>
      </c>
      <c r="E56">
        <v>27.75</v>
      </c>
      <c r="F56">
        <v>27.02</v>
      </c>
      <c r="G56">
        <v>27.02</v>
      </c>
      <c r="H56">
        <v>26.25</v>
      </c>
      <c r="I56">
        <v>26.09</v>
      </c>
      <c r="J56">
        <v>25.89</v>
      </c>
      <c r="K56">
        <v>26.28</v>
      </c>
      <c r="L56">
        <v>25.56</v>
      </c>
      <c r="M56">
        <v>25.93</v>
      </c>
    </row>
    <row r="57" spans="1:13" x14ac:dyDescent="0.25">
      <c r="A57">
        <v>1925</v>
      </c>
      <c r="B57">
        <v>25.55</v>
      </c>
      <c r="C57">
        <v>26.29</v>
      </c>
      <c r="D57">
        <v>26.73</v>
      </c>
      <c r="E57">
        <v>27.25</v>
      </c>
      <c r="F57">
        <v>27.47</v>
      </c>
      <c r="G57">
        <v>27.51</v>
      </c>
      <c r="H57">
        <v>27.73</v>
      </c>
      <c r="I57">
        <v>27.55</v>
      </c>
      <c r="J57">
        <v>27.52</v>
      </c>
      <c r="K57">
        <v>27.58</v>
      </c>
      <c r="L57">
        <v>27.66</v>
      </c>
      <c r="M57">
        <v>28.19</v>
      </c>
    </row>
    <row r="58" spans="1:13" x14ac:dyDescent="0.25">
      <c r="A58">
        <v>1926</v>
      </c>
      <c r="B58">
        <v>28.1</v>
      </c>
      <c r="C58">
        <v>28.06</v>
      </c>
      <c r="D58">
        <v>28.44</v>
      </c>
      <c r="E58">
        <v>28.78</v>
      </c>
      <c r="F58">
        <v>28.69</v>
      </c>
      <c r="G58">
        <v>28.29</v>
      </c>
      <c r="H58">
        <v>27.86</v>
      </c>
      <c r="I58">
        <v>27.03</v>
      </c>
      <c r="J58">
        <v>26.68</v>
      </c>
      <c r="K58">
        <v>26.34</v>
      </c>
      <c r="L58">
        <v>26.38</v>
      </c>
      <c r="M58">
        <v>26.36</v>
      </c>
    </row>
    <row r="59" spans="1:13" x14ac:dyDescent="0.25">
      <c r="A59">
        <v>1927</v>
      </c>
      <c r="B59">
        <v>26.68</v>
      </c>
      <c r="C59">
        <v>27</v>
      </c>
      <c r="D59">
        <v>27.08</v>
      </c>
      <c r="E59">
        <v>27.5</v>
      </c>
      <c r="F59">
        <v>27.28</v>
      </c>
      <c r="G59">
        <v>27.54</v>
      </c>
      <c r="H59">
        <v>26.92</v>
      </c>
      <c r="I59">
        <v>26.78</v>
      </c>
      <c r="J59">
        <v>26.6</v>
      </c>
      <c r="K59">
        <v>27</v>
      </c>
      <c r="L59">
        <v>26.61</v>
      </c>
      <c r="M59">
        <v>26.84</v>
      </c>
    </row>
    <row r="60" spans="1:13" x14ac:dyDescent="0.25">
      <c r="A60">
        <v>1928</v>
      </c>
      <c r="B60">
        <v>27.05</v>
      </c>
      <c r="C60">
        <v>26.97</v>
      </c>
      <c r="D60">
        <v>27.01</v>
      </c>
      <c r="E60">
        <v>27.55</v>
      </c>
      <c r="F60">
        <v>27.83</v>
      </c>
      <c r="G60">
        <v>27.43</v>
      </c>
      <c r="H60">
        <v>27.25</v>
      </c>
      <c r="I60">
        <v>26.59</v>
      </c>
      <c r="J60">
        <v>26.62</v>
      </c>
      <c r="K60">
        <v>26.61</v>
      </c>
      <c r="L60">
        <v>26.49</v>
      </c>
      <c r="M60">
        <v>26.56</v>
      </c>
    </row>
    <row r="61" spans="1:13" x14ac:dyDescent="0.25">
      <c r="A61">
        <v>1929</v>
      </c>
      <c r="B61">
        <v>26.43</v>
      </c>
      <c r="C61">
        <v>26.69</v>
      </c>
      <c r="D61">
        <v>27.11</v>
      </c>
      <c r="E61">
        <v>27.62</v>
      </c>
      <c r="F61">
        <v>27.7</v>
      </c>
      <c r="G61">
        <v>27.81</v>
      </c>
      <c r="H61">
        <v>27.21</v>
      </c>
      <c r="I61">
        <v>26.98</v>
      </c>
      <c r="J61">
        <v>27.05</v>
      </c>
      <c r="K61">
        <v>27.13</v>
      </c>
      <c r="L61">
        <v>26.84</v>
      </c>
      <c r="M61">
        <v>27.22</v>
      </c>
    </row>
    <row r="62" spans="1:13" x14ac:dyDescent="0.25">
      <c r="A62">
        <v>1930</v>
      </c>
      <c r="B62">
        <v>26.93</v>
      </c>
      <c r="C62">
        <v>27.15</v>
      </c>
      <c r="D62">
        <v>27.55</v>
      </c>
      <c r="E62">
        <v>28.18</v>
      </c>
      <c r="F62">
        <v>27.83</v>
      </c>
      <c r="G62">
        <v>27.95</v>
      </c>
      <c r="H62">
        <v>27.86</v>
      </c>
      <c r="I62">
        <v>27.56</v>
      </c>
      <c r="J62">
        <v>28.04</v>
      </c>
      <c r="K62">
        <v>27.87</v>
      </c>
      <c r="L62">
        <v>28.44</v>
      </c>
      <c r="M62">
        <v>28</v>
      </c>
    </row>
    <row r="63" spans="1:13" x14ac:dyDescent="0.25">
      <c r="A63">
        <v>1931</v>
      </c>
      <c r="B63">
        <v>28.07</v>
      </c>
      <c r="C63">
        <v>28.1</v>
      </c>
      <c r="D63">
        <v>28.44</v>
      </c>
      <c r="E63">
        <v>28.73</v>
      </c>
      <c r="F63">
        <v>28.49</v>
      </c>
      <c r="G63">
        <v>28.16</v>
      </c>
      <c r="H63">
        <v>27.63</v>
      </c>
      <c r="I63">
        <v>27.02</v>
      </c>
      <c r="J63">
        <v>26.33</v>
      </c>
      <c r="K63">
        <v>26.51</v>
      </c>
      <c r="L63">
        <v>26.38</v>
      </c>
      <c r="M63">
        <v>26.31</v>
      </c>
    </row>
    <row r="64" spans="1:13" x14ac:dyDescent="0.25">
      <c r="A64">
        <v>1932</v>
      </c>
      <c r="B64">
        <v>26.16</v>
      </c>
      <c r="C64">
        <v>26.57</v>
      </c>
      <c r="D64">
        <v>27.51</v>
      </c>
      <c r="E64">
        <v>28.02</v>
      </c>
      <c r="F64">
        <v>28.14</v>
      </c>
      <c r="G64">
        <v>27.87</v>
      </c>
      <c r="H64">
        <v>27.11</v>
      </c>
      <c r="I64">
        <v>26.97</v>
      </c>
      <c r="J64">
        <v>26.77</v>
      </c>
      <c r="K64">
        <v>26.75</v>
      </c>
      <c r="L64">
        <v>26.61</v>
      </c>
      <c r="M64">
        <v>26.18</v>
      </c>
    </row>
    <row r="65" spans="1:13" x14ac:dyDescent="0.25">
      <c r="A65">
        <v>1933</v>
      </c>
      <c r="B65">
        <v>26.36</v>
      </c>
      <c r="C65">
        <v>26.68</v>
      </c>
      <c r="D65">
        <v>27.05</v>
      </c>
      <c r="E65">
        <v>27.78</v>
      </c>
      <c r="F65">
        <v>27.46</v>
      </c>
      <c r="G65">
        <v>26.83</v>
      </c>
      <c r="H65">
        <v>26.56</v>
      </c>
      <c r="I65">
        <v>25.93</v>
      </c>
      <c r="J65">
        <v>25.98</v>
      </c>
      <c r="K65">
        <v>25.63</v>
      </c>
      <c r="L65">
        <v>25.59</v>
      </c>
      <c r="M65">
        <v>25.38</v>
      </c>
    </row>
    <row r="66" spans="1:13" x14ac:dyDescent="0.25">
      <c r="A66">
        <v>1934</v>
      </c>
      <c r="B66">
        <v>25.64</v>
      </c>
      <c r="C66">
        <v>25.89</v>
      </c>
      <c r="D66">
        <v>26.31</v>
      </c>
      <c r="E66">
        <v>27.35</v>
      </c>
      <c r="F66">
        <v>27.37</v>
      </c>
      <c r="G66">
        <v>27.35</v>
      </c>
      <c r="H66">
        <v>26.8</v>
      </c>
      <c r="I66">
        <v>26.55</v>
      </c>
      <c r="J66">
        <v>26.23</v>
      </c>
      <c r="K66">
        <v>26.48</v>
      </c>
      <c r="L66">
        <v>26.54</v>
      </c>
      <c r="M66">
        <v>26.34</v>
      </c>
    </row>
    <row r="67" spans="1:13" x14ac:dyDescent="0.25">
      <c r="A67">
        <v>1935</v>
      </c>
      <c r="B67">
        <v>26.26</v>
      </c>
      <c r="C67">
        <v>26.57</v>
      </c>
      <c r="D67">
        <v>26.98</v>
      </c>
      <c r="E67">
        <v>27.45</v>
      </c>
      <c r="F67">
        <v>27.32</v>
      </c>
      <c r="G67">
        <v>27.28</v>
      </c>
      <c r="H67">
        <v>26.58</v>
      </c>
      <c r="I67">
        <v>26.93</v>
      </c>
      <c r="J67">
        <v>26.83</v>
      </c>
      <c r="K67">
        <v>27.01</v>
      </c>
      <c r="L67">
        <v>26.94</v>
      </c>
      <c r="M67">
        <v>26.55</v>
      </c>
    </row>
    <row r="68" spans="1:13" x14ac:dyDescent="0.25">
      <c r="A68">
        <v>1936</v>
      </c>
      <c r="B68">
        <v>27.32</v>
      </c>
      <c r="C68">
        <v>27.25</v>
      </c>
      <c r="D68">
        <v>27.26</v>
      </c>
      <c r="E68">
        <v>28.06</v>
      </c>
      <c r="F68">
        <v>27.8</v>
      </c>
      <c r="G68">
        <v>27.33</v>
      </c>
      <c r="H68">
        <v>26.88</v>
      </c>
      <c r="I68">
        <v>26.55</v>
      </c>
      <c r="J68">
        <v>26.65</v>
      </c>
      <c r="K68">
        <v>27.12</v>
      </c>
      <c r="L68">
        <v>26.62</v>
      </c>
      <c r="M68">
        <v>27.22</v>
      </c>
    </row>
    <row r="69" spans="1:13" x14ac:dyDescent="0.25">
      <c r="A69">
        <v>1937</v>
      </c>
      <c r="B69">
        <v>26.27</v>
      </c>
      <c r="C69">
        <v>27.06</v>
      </c>
      <c r="D69">
        <v>27.51</v>
      </c>
      <c r="E69">
        <v>27.98</v>
      </c>
      <c r="F69">
        <v>27.44</v>
      </c>
      <c r="G69">
        <v>27.39</v>
      </c>
      <c r="H69">
        <v>27.32</v>
      </c>
      <c r="I69">
        <v>26.67</v>
      </c>
      <c r="J69">
        <v>26.93</v>
      </c>
      <c r="K69">
        <v>26.63</v>
      </c>
      <c r="L69">
        <v>26.87</v>
      </c>
      <c r="M69">
        <v>26.8</v>
      </c>
    </row>
    <row r="70" spans="1:13" x14ac:dyDescent="0.25">
      <c r="A70">
        <v>1938</v>
      </c>
      <c r="B70">
        <v>26.37</v>
      </c>
      <c r="C70">
        <v>26.99</v>
      </c>
      <c r="D70">
        <v>27.2</v>
      </c>
      <c r="E70">
        <v>27.86</v>
      </c>
      <c r="F70">
        <v>27.53</v>
      </c>
      <c r="G70">
        <v>26.8</v>
      </c>
      <c r="H70">
        <v>26.24</v>
      </c>
      <c r="I70">
        <v>26.07</v>
      </c>
      <c r="J70">
        <v>26.47</v>
      </c>
      <c r="K70">
        <v>25.98</v>
      </c>
      <c r="L70">
        <v>25.93</v>
      </c>
      <c r="M70">
        <v>25.79</v>
      </c>
    </row>
    <row r="71" spans="1:13" x14ac:dyDescent="0.25">
      <c r="A71">
        <v>1939</v>
      </c>
      <c r="B71">
        <v>25.91</v>
      </c>
      <c r="C71">
        <v>25.81</v>
      </c>
      <c r="D71">
        <v>26.41</v>
      </c>
      <c r="E71">
        <v>27.5</v>
      </c>
      <c r="F71">
        <v>27.61</v>
      </c>
      <c r="G71">
        <v>27.74</v>
      </c>
      <c r="H71">
        <v>27.48</v>
      </c>
      <c r="I71">
        <v>26.94</v>
      </c>
      <c r="J71">
        <v>27.19</v>
      </c>
      <c r="K71">
        <v>26.27</v>
      </c>
      <c r="L71">
        <v>26.98</v>
      </c>
      <c r="M71">
        <v>26.64</v>
      </c>
    </row>
    <row r="72" spans="1:13" x14ac:dyDescent="0.25">
      <c r="A72">
        <v>1940</v>
      </c>
      <c r="B72">
        <v>27.76</v>
      </c>
      <c r="C72">
        <v>28.14</v>
      </c>
      <c r="D72">
        <v>28.44</v>
      </c>
      <c r="E72">
        <v>28.57</v>
      </c>
      <c r="F72">
        <v>28.21</v>
      </c>
      <c r="G72">
        <v>28.24</v>
      </c>
      <c r="H72">
        <v>27.43</v>
      </c>
      <c r="I72">
        <v>27.63</v>
      </c>
      <c r="J72">
        <v>26.8</v>
      </c>
      <c r="K72">
        <v>27.06</v>
      </c>
      <c r="L72">
        <v>27.35</v>
      </c>
      <c r="M72">
        <v>27.98</v>
      </c>
    </row>
    <row r="73" spans="1:13" x14ac:dyDescent="0.25">
      <c r="A73">
        <v>1941</v>
      </c>
      <c r="B73">
        <v>27.95</v>
      </c>
      <c r="C73">
        <v>28.11</v>
      </c>
      <c r="D73">
        <v>28.67</v>
      </c>
      <c r="E73">
        <v>29.13</v>
      </c>
      <c r="F73">
        <v>29.18</v>
      </c>
      <c r="G73">
        <v>28.57</v>
      </c>
      <c r="H73">
        <v>27.95</v>
      </c>
      <c r="I73">
        <v>27.66</v>
      </c>
      <c r="J73">
        <v>27.43</v>
      </c>
      <c r="K73">
        <v>27.72</v>
      </c>
      <c r="L73">
        <v>27.83</v>
      </c>
      <c r="M73">
        <v>27.86</v>
      </c>
    </row>
    <row r="74" spans="1:13" x14ac:dyDescent="0.25">
      <c r="A74">
        <v>1942</v>
      </c>
      <c r="B74">
        <v>27.19</v>
      </c>
      <c r="C74">
        <v>27.29</v>
      </c>
      <c r="D74">
        <v>27.51</v>
      </c>
      <c r="E74">
        <v>28.34</v>
      </c>
      <c r="F74">
        <v>27.76</v>
      </c>
      <c r="G74">
        <v>27.17</v>
      </c>
      <c r="H74">
        <v>26.67</v>
      </c>
      <c r="I74">
        <v>25.92</v>
      </c>
      <c r="J74">
        <v>25.58</v>
      </c>
      <c r="K74">
        <v>25.41</v>
      </c>
      <c r="L74">
        <v>25.15</v>
      </c>
      <c r="M74">
        <v>25.35</v>
      </c>
    </row>
    <row r="75" spans="1:13" x14ac:dyDescent="0.25">
      <c r="A75">
        <v>1943</v>
      </c>
      <c r="B75">
        <v>25.38</v>
      </c>
      <c r="C75">
        <v>25.58</v>
      </c>
      <c r="D75">
        <v>26.16</v>
      </c>
      <c r="E75">
        <v>27.17</v>
      </c>
      <c r="F75">
        <v>27.51</v>
      </c>
      <c r="G75">
        <v>27.58</v>
      </c>
      <c r="H75">
        <v>27.13</v>
      </c>
      <c r="I75">
        <v>26.93</v>
      </c>
      <c r="J75">
        <v>26.52</v>
      </c>
      <c r="K75">
        <v>26.29</v>
      </c>
      <c r="L75">
        <v>26.16</v>
      </c>
      <c r="M75">
        <v>26.17</v>
      </c>
    </row>
    <row r="76" spans="1:13" x14ac:dyDescent="0.25">
      <c r="A76">
        <v>1944</v>
      </c>
      <c r="B76">
        <v>26.15</v>
      </c>
      <c r="C76">
        <v>26.92</v>
      </c>
      <c r="D76">
        <v>27.05</v>
      </c>
      <c r="E76">
        <v>27.88</v>
      </c>
      <c r="F76">
        <v>28</v>
      </c>
      <c r="G76">
        <v>27.72</v>
      </c>
      <c r="H76">
        <v>27.3</v>
      </c>
      <c r="I76">
        <v>26.88</v>
      </c>
      <c r="J76">
        <v>26.44</v>
      </c>
      <c r="K76">
        <v>26.51</v>
      </c>
      <c r="L76">
        <v>26.31</v>
      </c>
      <c r="M76">
        <v>26.33</v>
      </c>
    </row>
    <row r="77" spans="1:13" x14ac:dyDescent="0.25">
      <c r="A77">
        <v>1945</v>
      </c>
      <c r="B77">
        <v>26.22</v>
      </c>
      <c r="C77">
        <v>26.29</v>
      </c>
      <c r="D77">
        <v>26.47</v>
      </c>
      <c r="E77">
        <v>27.01</v>
      </c>
      <c r="F77">
        <v>27.41</v>
      </c>
      <c r="G77">
        <v>27.09</v>
      </c>
      <c r="H77">
        <v>26.62</v>
      </c>
      <c r="I77">
        <v>26.03</v>
      </c>
      <c r="J77">
        <v>25.93</v>
      </c>
      <c r="K77">
        <v>25.87</v>
      </c>
      <c r="L77">
        <v>26.23</v>
      </c>
      <c r="M77">
        <v>26.05</v>
      </c>
    </row>
    <row r="78" spans="1:13" x14ac:dyDescent="0.25">
      <c r="A78">
        <v>1946</v>
      </c>
      <c r="B78">
        <v>26.14</v>
      </c>
      <c r="C78">
        <v>26.53</v>
      </c>
      <c r="D78">
        <v>26.9</v>
      </c>
      <c r="E78">
        <v>27.29</v>
      </c>
      <c r="F78">
        <v>27.47</v>
      </c>
      <c r="G78">
        <v>27.83</v>
      </c>
      <c r="H78">
        <v>27.26</v>
      </c>
      <c r="I78">
        <v>26.36</v>
      </c>
      <c r="J78">
        <v>26.56</v>
      </c>
      <c r="K78">
        <v>26.73</v>
      </c>
      <c r="L78">
        <v>26.47</v>
      </c>
      <c r="M78">
        <v>26.61</v>
      </c>
    </row>
    <row r="79" spans="1:13" x14ac:dyDescent="0.25">
      <c r="A79">
        <v>1947</v>
      </c>
      <c r="B79">
        <v>26.97</v>
      </c>
      <c r="C79">
        <v>26.63</v>
      </c>
      <c r="D79">
        <v>27.54</v>
      </c>
      <c r="E79">
        <v>27.7</v>
      </c>
      <c r="F79">
        <v>27.32</v>
      </c>
      <c r="G79">
        <v>27.75</v>
      </c>
      <c r="H79">
        <v>26.83</v>
      </c>
      <c r="I79">
        <v>26.51</v>
      </c>
      <c r="J79">
        <v>25.7</v>
      </c>
      <c r="K79">
        <v>25.92</v>
      </c>
      <c r="L79">
        <v>25.93</v>
      </c>
      <c r="M79">
        <v>26.77</v>
      </c>
    </row>
    <row r="80" spans="1:13" x14ac:dyDescent="0.25">
      <c r="A80">
        <v>1948</v>
      </c>
      <c r="B80">
        <v>26.63</v>
      </c>
      <c r="C80">
        <v>27.13</v>
      </c>
      <c r="D80">
        <v>27.89</v>
      </c>
      <c r="E80">
        <v>28.02</v>
      </c>
      <c r="F80">
        <v>28.17</v>
      </c>
      <c r="G80">
        <v>27.75</v>
      </c>
      <c r="H80">
        <v>27.16</v>
      </c>
      <c r="I80">
        <v>26.85</v>
      </c>
      <c r="J80">
        <v>26.73</v>
      </c>
      <c r="K80">
        <v>26.06</v>
      </c>
      <c r="L80">
        <v>26.35</v>
      </c>
      <c r="M80">
        <v>26.96</v>
      </c>
    </row>
    <row r="81" spans="1:13" x14ac:dyDescent="0.25">
      <c r="A81">
        <v>1949</v>
      </c>
      <c r="B81">
        <v>26.12</v>
      </c>
      <c r="C81">
        <v>27.02</v>
      </c>
      <c r="D81">
        <v>26.7</v>
      </c>
      <c r="E81">
        <v>27.96</v>
      </c>
      <c r="F81">
        <v>27.79</v>
      </c>
      <c r="G81">
        <v>26.97</v>
      </c>
      <c r="H81">
        <v>26.84</v>
      </c>
      <c r="I81">
        <v>26.56</v>
      </c>
      <c r="J81">
        <v>26.1</v>
      </c>
      <c r="K81">
        <v>26.01</v>
      </c>
      <c r="L81">
        <v>25.33</v>
      </c>
      <c r="M81">
        <v>25.39</v>
      </c>
    </row>
    <row r="82" spans="1:13" x14ac:dyDescent="0.25">
      <c r="A82">
        <v>1950</v>
      </c>
      <c r="B82">
        <v>25.53</v>
      </c>
      <c r="C82">
        <v>25.26</v>
      </c>
      <c r="D82">
        <v>26.18</v>
      </c>
      <c r="E82">
        <v>26.86</v>
      </c>
      <c r="F82">
        <v>26.56</v>
      </c>
      <c r="G82">
        <v>26.82</v>
      </c>
      <c r="H82">
        <v>26.14</v>
      </c>
      <c r="I82">
        <v>26.24</v>
      </c>
      <c r="J82">
        <v>25.65</v>
      </c>
      <c r="K82">
        <v>25.9</v>
      </c>
      <c r="L82">
        <v>25.27</v>
      </c>
      <c r="M82">
        <v>25.55</v>
      </c>
    </row>
    <row r="83" spans="1:13" x14ac:dyDescent="0.25">
      <c r="A83">
        <v>1951</v>
      </c>
      <c r="B83">
        <v>25.45</v>
      </c>
      <c r="C83">
        <v>26.02</v>
      </c>
      <c r="D83">
        <v>26.48</v>
      </c>
      <c r="E83">
        <v>27.6</v>
      </c>
      <c r="F83">
        <v>27.77</v>
      </c>
      <c r="G83">
        <v>27.6</v>
      </c>
      <c r="H83">
        <v>27.88</v>
      </c>
      <c r="I83">
        <v>27.77</v>
      </c>
      <c r="J83">
        <v>27.42</v>
      </c>
      <c r="K83">
        <v>27.52</v>
      </c>
      <c r="L83">
        <v>27.44</v>
      </c>
      <c r="M83">
        <v>27.3</v>
      </c>
    </row>
    <row r="84" spans="1:13" x14ac:dyDescent="0.25">
      <c r="A84">
        <v>1952</v>
      </c>
      <c r="B84">
        <v>26.97</v>
      </c>
      <c r="C84">
        <v>27</v>
      </c>
      <c r="D84">
        <v>27.3</v>
      </c>
      <c r="E84">
        <v>28.18</v>
      </c>
      <c r="F84">
        <v>27.48</v>
      </c>
      <c r="G84">
        <v>27.03</v>
      </c>
      <c r="H84">
        <v>26.63</v>
      </c>
      <c r="I84">
        <v>26.45</v>
      </c>
      <c r="J84">
        <v>26.4</v>
      </c>
      <c r="K84">
        <v>26.7</v>
      </c>
      <c r="L84">
        <v>26.33</v>
      </c>
      <c r="M84">
        <v>26.04</v>
      </c>
    </row>
    <row r="85" spans="1:13" x14ac:dyDescent="0.25">
      <c r="A85">
        <v>1953</v>
      </c>
      <c r="B85">
        <v>26.94</v>
      </c>
      <c r="C85">
        <v>27</v>
      </c>
      <c r="D85">
        <v>27.48</v>
      </c>
      <c r="E85">
        <v>28.54</v>
      </c>
      <c r="F85">
        <v>28.21</v>
      </c>
      <c r="G85">
        <v>28.1</v>
      </c>
      <c r="H85">
        <v>27.42</v>
      </c>
      <c r="I85">
        <v>26.91</v>
      </c>
      <c r="J85">
        <v>27.42</v>
      </c>
      <c r="K85">
        <v>26.84</v>
      </c>
      <c r="L85">
        <v>26.96</v>
      </c>
      <c r="M85">
        <v>26.74</v>
      </c>
    </row>
    <row r="86" spans="1:13" x14ac:dyDescent="0.25">
      <c r="A86">
        <v>1954</v>
      </c>
      <c r="B86">
        <v>26.97</v>
      </c>
      <c r="C86">
        <v>26.98</v>
      </c>
      <c r="D86">
        <v>27.27</v>
      </c>
      <c r="E86">
        <v>27.45</v>
      </c>
      <c r="F86">
        <v>27.34</v>
      </c>
      <c r="G86">
        <v>26.88</v>
      </c>
      <c r="H86">
        <v>26.2</v>
      </c>
      <c r="I86">
        <v>25.8</v>
      </c>
      <c r="J86">
        <v>25.72</v>
      </c>
      <c r="K86">
        <v>25.82</v>
      </c>
      <c r="L86">
        <v>25.49</v>
      </c>
      <c r="M86">
        <v>25.79</v>
      </c>
    </row>
    <row r="87" spans="1:13" x14ac:dyDescent="0.25">
      <c r="A87">
        <v>1955</v>
      </c>
      <c r="B87">
        <v>25.92</v>
      </c>
      <c r="C87">
        <v>25.98</v>
      </c>
      <c r="D87">
        <v>26.46</v>
      </c>
      <c r="E87">
        <v>26.82</v>
      </c>
      <c r="F87">
        <v>26.64</v>
      </c>
      <c r="G87">
        <v>26.49</v>
      </c>
      <c r="H87">
        <v>25.91</v>
      </c>
      <c r="I87">
        <v>25.96</v>
      </c>
      <c r="J87">
        <v>25.42</v>
      </c>
      <c r="K87">
        <v>25.14</v>
      </c>
      <c r="L87">
        <v>24.75</v>
      </c>
      <c r="M87">
        <v>25.07</v>
      </c>
    </row>
    <row r="88" spans="1:13" x14ac:dyDescent="0.25">
      <c r="A88">
        <v>1956</v>
      </c>
      <c r="B88">
        <v>25.35</v>
      </c>
      <c r="C88">
        <v>25.79</v>
      </c>
      <c r="D88">
        <v>26.32</v>
      </c>
      <c r="E88">
        <v>26.99</v>
      </c>
      <c r="F88">
        <v>27.28</v>
      </c>
      <c r="G88">
        <v>26.85</v>
      </c>
      <c r="H88">
        <v>26.28</v>
      </c>
      <c r="I88">
        <v>26.06</v>
      </c>
      <c r="J88">
        <v>25.84</v>
      </c>
      <c r="K88">
        <v>26.04</v>
      </c>
      <c r="L88">
        <v>25.64</v>
      </c>
      <c r="M88">
        <v>26.01</v>
      </c>
    </row>
    <row r="89" spans="1:13" x14ac:dyDescent="0.25">
      <c r="A89">
        <v>1957</v>
      </c>
      <c r="B89">
        <v>26.02</v>
      </c>
      <c r="C89">
        <v>26.52</v>
      </c>
      <c r="D89">
        <v>27.34</v>
      </c>
      <c r="E89">
        <v>28.19</v>
      </c>
      <c r="F89">
        <v>28.31</v>
      </c>
      <c r="G89">
        <v>28.22</v>
      </c>
      <c r="H89">
        <v>27.91</v>
      </c>
      <c r="I89">
        <v>27.66</v>
      </c>
      <c r="J89">
        <v>27.28</v>
      </c>
      <c r="K89">
        <v>27.48</v>
      </c>
      <c r="L89">
        <v>27.74</v>
      </c>
      <c r="M89">
        <v>27.76</v>
      </c>
    </row>
    <row r="90" spans="1:13" x14ac:dyDescent="0.25">
      <c r="A90">
        <v>1958</v>
      </c>
      <c r="B90">
        <v>28.12</v>
      </c>
      <c r="C90">
        <v>28.16</v>
      </c>
      <c r="D90">
        <v>28.25</v>
      </c>
      <c r="E90">
        <v>28.08</v>
      </c>
      <c r="F90">
        <v>28.19</v>
      </c>
      <c r="G90">
        <v>27.99</v>
      </c>
      <c r="H90">
        <v>27.26</v>
      </c>
      <c r="I90">
        <v>27.12</v>
      </c>
      <c r="J90">
        <v>26.44</v>
      </c>
      <c r="K90">
        <v>26.7</v>
      </c>
      <c r="L90">
        <v>26.71</v>
      </c>
      <c r="M90">
        <v>26.89</v>
      </c>
    </row>
    <row r="91" spans="1:13" x14ac:dyDescent="0.25">
      <c r="A91">
        <v>1959</v>
      </c>
      <c r="B91">
        <v>27.01</v>
      </c>
      <c r="C91">
        <v>27.26</v>
      </c>
      <c r="D91">
        <v>27.52</v>
      </c>
      <c r="E91">
        <v>28.04</v>
      </c>
      <c r="F91">
        <v>27.85</v>
      </c>
      <c r="G91">
        <v>27.36</v>
      </c>
      <c r="H91">
        <v>26.95</v>
      </c>
      <c r="I91">
        <v>26.47</v>
      </c>
      <c r="J91">
        <v>26.22</v>
      </c>
      <c r="K91">
        <v>26.84</v>
      </c>
      <c r="L91">
        <v>26.48</v>
      </c>
      <c r="M91">
        <v>26.54</v>
      </c>
    </row>
    <row r="92" spans="1:13" x14ac:dyDescent="0.25">
      <c r="A92">
        <v>1960</v>
      </c>
      <c r="B92">
        <v>26.6</v>
      </c>
      <c r="C92">
        <v>26.52</v>
      </c>
      <c r="D92">
        <v>27.17</v>
      </c>
      <c r="E92">
        <v>27.78</v>
      </c>
      <c r="F92">
        <v>27.92</v>
      </c>
      <c r="G92">
        <v>27.48</v>
      </c>
      <c r="H92">
        <v>26.98</v>
      </c>
      <c r="I92">
        <v>26.87</v>
      </c>
      <c r="J92">
        <v>26.79</v>
      </c>
      <c r="K92">
        <v>26.67</v>
      </c>
      <c r="L92">
        <v>26.27</v>
      </c>
      <c r="M92">
        <v>26.6</v>
      </c>
    </row>
    <row r="93" spans="1:13" x14ac:dyDescent="0.25">
      <c r="A93">
        <v>1961</v>
      </c>
      <c r="B93">
        <v>26.43</v>
      </c>
      <c r="C93">
        <v>26.8</v>
      </c>
      <c r="D93">
        <v>27.16</v>
      </c>
      <c r="E93">
        <v>27.9</v>
      </c>
      <c r="F93">
        <v>27.86</v>
      </c>
      <c r="G93">
        <v>27.79</v>
      </c>
      <c r="H93">
        <v>26.9</v>
      </c>
      <c r="I93">
        <v>26.62</v>
      </c>
      <c r="J93">
        <v>26.23</v>
      </c>
      <c r="K93">
        <v>26.02</v>
      </c>
      <c r="L93">
        <v>26.46</v>
      </c>
      <c r="M93">
        <v>26.3</v>
      </c>
    </row>
    <row r="94" spans="1:13" x14ac:dyDescent="0.25">
      <c r="A94">
        <v>1962</v>
      </c>
      <c r="B94">
        <v>26.33</v>
      </c>
      <c r="C94">
        <v>26.6</v>
      </c>
      <c r="D94">
        <v>26.85</v>
      </c>
      <c r="E94">
        <v>27.45</v>
      </c>
      <c r="F94">
        <v>27.45</v>
      </c>
      <c r="G94">
        <v>27.47</v>
      </c>
      <c r="H94">
        <v>26.92</v>
      </c>
      <c r="I94">
        <v>26.74</v>
      </c>
      <c r="J94">
        <v>26.19</v>
      </c>
      <c r="K94">
        <v>26.41</v>
      </c>
      <c r="L94">
        <v>26.22</v>
      </c>
      <c r="M94">
        <v>26.09</v>
      </c>
    </row>
    <row r="95" spans="1:13" x14ac:dyDescent="0.25">
      <c r="A95">
        <v>1963</v>
      </c>
      <c r="B95">
        <v>26.26</v>
      </c>
      <c r="C95">
        <v>26.5</v>
      </c>
      <c r="D95">
        <v>27.2</v>
      </c>
      <c r="E95">
        <v>27.71</v>
      </c>
      <c r="F95">
        <v>27.86</v>
      </c>
      <c r="G95">
        <v>27.81</v>
      </c>
      <c r="H95">
        <v>27.95</v>
      </c>
      <c r="I95">
        <v>27.78</v>
      </c>
      <c r="J95">
        <v>27.4</v>
      </c>
      <c r="K95">
        <v>27.57</v>
      </c>
      <c r="L95">
        <v>27.4</v>
      </c>
      <c r="M95">
        <v>27.63</v>
      </c>
    </row>
    <row r="96" spans="1:13" x14ac:dyDescent="0.25">
      <c r="A96">
        <v>1964</v>
      </c>
      <c r="B96">
        <v>27.33</v>
      </c>
      <c r="C96">
        <v>27.31</v>
      </c>
      <c r="D96">
        <v>27.1</v>
      </c>
      <c r="E96">
        <v>27.24</v>
      </c>
      <c r="F96">
        <v>27.13</v>
      </c>
      <c r="G96">
        <v>26.81</v>
      </c>
      <c r="H96">
        <v>26.58</v>
      </c>
      <c r="I96">
        <v>26.11</v>
      </c>
      <c r="J96">
        <v>25.82</v>
      </c>
      <c r="K96">
        <v>25.73</v>
      </c>
      <c r="L96">
        <v>25.55</v>
      </c>
      <c r="M96">
        <v>25.52</v>
      </c>
    </row>
    <row r="97" spans="1:13" x14ac:dyDescent="0.25">
      <c r="A97">
        <v>1965</v>
      </c>
      <c r="B97">
        <v>26.01</v>
      </c>
      <c r="C97">
        <v>26.41</v>
      </c>
      <c r="D97">
        <v>26.92</v>
      </c>
      <c r="E97">
        <v>27.68</v>
      </c>
      <c r="F97">
        <v>28.05</v>
      </c>
      <c r="G97">
        <v>28.14</v>
      </c>
      <c r="H97">
        <v>28.03</v>
      </c>
      <c r="I97">
        <v>28.12</v>
      </c>
      <c r="J97">
        <v>28.01</v>
      </c>
      <c r="K97">
        <v>28.34</v>
      </c>
      <c r="L97">
        <v>28.2</v>
      </c>
      <c r="M97">
        <v>28.04</v>
      </c>
    </row>
    <row r="98" spans="1:13" x14ac:dyDescent="0.25">
      <c r="A98">
        <v>1966</v>
      </c>
      <c r="B98">
        <v>27.71</v>
      </c>
      <c r="C98">
        <v>27.59</v>
      </c>
      <c r="D98">
        <v>28.08</v>
      </c>
      <c r="E98">
        <v>28.31</v>
      </c>
      <c r="F98">
        <v>27.81</v>
      </c>
      <c r="G98">
        <v>27.82</v>
      </c>
      <c r="H98">
        <v>27.45</v>
      </c>
      <c r="I98">
        <v>26.77</v>
      </c>
      <c r="J98">
        <v>26.7</v>
      </c>
      <c r="K98">
        <v>26.69</v>
      </c>
      <c r="L98">
        <v>26.28</v>
      </c>
      <c r="M98">
        <v>26.32</v>
      </c>
    </row>
    <row r="99" spans="1:13" x14ac:dyDescent="0.25">
      <c r="A99">
        <v>1967</v>
      </c>
      <c r="B99">
        <v>26.02</v>
      </c>
      <c r="C99">
        <v>26.2</v>
      </c>
      <c r="D99">
        <v>26.79</v>
      </c>
      <c r="E99">
        <v>27.24</v>
      </c>
      <c r="F99">
        <v>27.63</v>
      </c>
      <c r="G99">
        <v>27.56</v>
      </c>
      <c r="H99">
        <v>27.12</v>
      </c>
      <c r="I99">
        <v>26.57</v>
      </c>
      <c r="J99">
        <v>26.17</v>
      </c>
      <c r="K99">
        <v>26.35</v>
      </c>
      <c r="L99">
        <v>26.32</v>
      </c>
      <c r="M99">
        <v>26.24</v>
      </c>
    </row>
    <row r="100" spans="1:13" x14ac:dyDescent="0.25">
      <c r="A100">
        <v>1968</v>
      </c>
      <c r="B100">
        <v>25.98</v>
      </c>
      <c r="C100">
        <v>26.02</v>
      </c>
      <c r="D100">
        <v>26.5</v>
      </c>
      <c r="E100">
        <v>27.3</v>
      </c>
      <c r="F100">
        <v>27.43</v>
      </c>
      <c r="G100">
        <v>27.87</v>
      </c>
      <c r="H100">
        <v>27.54</v>
      </c>
      <c r="I100">
        <v>27.2</v>
      </c>
      <c r="J100">
        <v>26.8</v>
      </c>
      <c r="K100">
        <v>27.05</v>
      </c>
      <c r="L100">
        <v>27.42</v>
      </c>
      <c r="M100">
        <v>27.35</v>
      </c>
    </row>
    <row r="101" spans="1:13" x14ac:dyDescent="0.25">
      <c r="A101">
        <v>1969</v>
      </c>
      <c r="B101">
        <v>27.48</v>
      </c>
      <c r="C101">
        <v>27.79</v>
      </c>
      <c r="D101">
        <v>27.86</v>
      </c>
      <c r="E101">
        <v>28.1</v>
      </c>
      <c r="F101">
        <v>28.25</v>
      </c>
      <c r="G101">
        <v>27.95</v>
      </c>
      <c r="H101">
        <v>27.32</v>
      </c>
      <c r="I101">
        <v>27.39</v>
      </c>
      <c r="J101">
        <v>27.22</v>
      </c>
      <c r="K101">
        <v>27.39</v>
      </c>
      <c r="L101">
        <v>27.4</v>
      </c>
      <c r="M101">
        <v>27.27</v>
      </c>
    </row>
    <row r="102" spans="1:13" x14ac:dyDescent="0.25">
      <c r="A102">
        <v>1970</v>
      </c>
      <c r="B102">
        <v>27.13</v>
      </c>
      <c r="C102">
        <v>27.12</v>
      </c>
      <c r="D102">
        <v>27.52</v>
      </c>
      <c r="E102">
        <v>27.95</v>
      </c>
      <c r="F102">
        <v>27.87</v>
      </c>
      <c r="G102">
        <v>27.38</v>
      </c>
      <c r="H102">
        <v>26.25</v>
      </c>
      <c r="I102">
        <v>25.92</v>
      </c>
      <c r="J102">
        <v>25.97</v>
      </c>
      <c r="K102">
        <v>26.08</v>
      </c>
      <c r="L102">
        <v>25.81</v>
      </c>
      <c r="M102">
        <v>25.47</v>
      </c>
    </row>
    <row r="103" spans="1:13" x14ac:dyDescent="0.25">
      <c r="A103">
        <v>1971</v>
      </c>
      <c r="B103">
        <v>25.11</v>
      </c>
      <c r="C103">
        <v>25.48</v>
      </c>
      <c r="D103">
        <v>25.96</v>
      </c>
      <c r="E103">
        <v>26.8</v>
      </c>
      <c r="F103">
        <v>27.04</v>
      </c>
      <c r="G103">
        <v>26.91</v>
      </c>
      <c r="H103">
        <v>26.59</v>
      </c>
      <c r="I103">
        <v>26.22</v>
      </c>
      <c r="J103">
        <v>26</v>
      </c>
      <c r="K103">
        <v>25.95</v>
      </c>
      <c r="L103">
        <v>25.8</v>
      </c>
      <c r="M103">
        <v>25.69</v>
      </c>
    </row>
    <row r="104" spans="1:13" x14ac:dyDescent="0.25">
      <c r="A104">
        <v>1972</v>
      </c>
      <c r="B104">
        <v>26</v>
      </c>
      <c r="C104">
        <v>26.55</v>
      </c>
      <c r="D104">
        <v>27</v>
      </c>
      <c r="E104">
        <v>27.98</v>
      </c>
      <c r="F104">
        <v>28.19</v>
      </c>
      <c r="G104">
        <v>28.35</v>
      </c>
      <c r="H104">
        <v>28.06</v>
      </c>
      <c r="I104">
        <v>28.18</v>
      </c>
      <c r="J104">
        <v>27.94</v>
      </c>
      <c r="K104">
        <v>28.5</v>
      </c>
      <c r="L104">
        <v>28.53</v>
      </c>
      <c r="M104">
        <v>28.78</v>
      </c>
    </row>
    <row r="105" spans="1:13" x14ac:dyDescent="0.25">
      <c r="A105">
        <v>1973</v>
      </c>
      <c r="B105">
        <v>28.18</v>
      </c>
      <c r="C105">
        <v>27.84</v>
      </c>
      <c r="D105">
        <v>27.83</v>
      </c>
      <c r="E105">
        <v>27.7</v>
      </c>
      <c r="F105">
        <v>27.3</v>
      </c>
      <c r="G105">
        <v>26.83</v>
      </c>
      <c r="H105">
        <v>26.08</v>
      </c>
      <c r="I105">
        <v>25.66</v>
      </c>
      <c r="J105">
        <v>25.35</v>
      </c>
      <c r="K105">
        <v>25.15</v>
      </c>
      <c r="L105">
        <v>24.58</v>
      </c>
      <c r="M105">
        <v>24.41</v>
      </c>
    </row>
    <row r="106" spans="1:13" x14ac:dyDescent="0.25">
      <c r="A106">
        <v>1974</v>
      </c>
      <c r="B106">
        <v>24.56</v>
      </c>
      <c r="C106">
        <v>25.26</v>
      </c>
      <c r="D106">
        <v>25.82</v>
      </c>
      <c r="E106">
        <v>26.77</v>
      </c>
      <c r="F106">
        <v>27.07</v>
      </c>
      <c r="G106">
        <v>26.99</v>
      </c>
      <c r="H106">
        <v>26.58</v>
      </c>
      <c r="I106">
        <v>26.56</v>
      </c>
      <c r="J106">
        <v>26.4</v>
      </c>
      <c r="K106">
        <v>25.98</v>
      </c>
      <c r="L106">
        <v>25.7</v>
      </c>
      <c r="M106">
        <v>25.73</v>
      </c>
    </row>
    <row r="107" spans="1:13" x14ac:dyDescent="0.25">
      <c r="A107">
        <v>1975</v>
      </c>
      <c r="B107">
        <v>26.21</v>
      </c>
      <c r="C107">
        <v>26.43</v>
      </c>
      <c r="D107">
        <v>26.66</v>
      </c>
      <c r="E107">
        <v>27.18</v>
      </c>
      <c r="F107">
        <v>26.87</v>
      </c>
      <c r="G107">
        <v>26.43</v>
      </c>
      <c r="H107">
        <v>25.99</v>
      </c>
      <c r="I107">
        <v>25.72</v>
      </c>
      <c r="J107">
        <v>25.31</v>
      </c>
      <c r="K107">
        <v>25.26</v>
      </c>
      <c r="L107">
        <v>25.19</v>
      </c>
      <c r="M107">
        <v>24.95</v>
      </c>
    </row>
    <row r="108" spans="1:13" x14ac:dyDescent="0.25">
      <c r="A108">
        <v>1976</v>
      </c>
      <c r="B108">
        <v>24.78</v>
      </c>
      <c r="C108">
        <v>25.71</v>
      </c>
      <c r="D108">
        <v>26.58</v>
      </c>
      <c r="E108">
        <v>27.35</v>
      </c>
      <c r="F108">
        <v>27.37</v>
      </c>
      <c r="G108">
        <v>27.69</v>
      </c>
      <c r="H108">
        <v>27.38</v>
      </c>
      <c r="I108">
        <v>27.18</v>
      </c>
      <c r="J108">
        <v>27.32</v>
      </c>
      <c r="K108">
        <v>27.59</v>
      </c>
      <c r="L108">
        <v>27.54</v>
      </c>
      <c r="M108">
        <v>27.23</v>
      </c>
    </row>
    <row r="109" spans="1:13" x14ac:dyDescent="0.25">
      <c r="A109">
        <v>1977</v>
      </c>
      <c r="B109">
        <v>27.42</v>
      </c>
      <c r="C109">
        <v>27.31</v>
      </c>
      <c r="D109">
        <v>27.65</v>
      </c>
      <c r="E109">
        <v>27.52</v>
      </c>
      <c r="F109">
        <v>27.84</v>
      </c>
      <c r="G109">
        <v>28.05</v>
      </c>
      <c r="H109">
        <v>27.67</v>
      </c>
      <c r="I109">
        <v>27.13</v>
      </c>
      <c r="J109">
        <v>27.19</v>
      </c>
      <c r="K109">
        <v>27.62</v>
      </c>
      <c r="L109">
        <v>27.69</v>
      </c>
      <c r="M109">
        <v>27.67</v>
      </c>
    </row>
    <row r="110" spans="1:13" x14ac:dyDescent="0.25">
      <c r="A110">
        <v>1978</v>
      </c>
      <c r="B110">
        <v>27.3</v>
      </c>
      <c r="C110">
        <v>27.27</v>
      </c>
      <c r="D110">
        <v>27.32</v>
      </c>
      <c r="E110">
        <v>27.4</v>
      </c>
      <c r="F110">
        <v>27.37</v>
      </c>
      <c r="G110">
        <v>27.23</v>
      </c>
      <c r="H110">
        <v>26.75</v>
      </c>
      <c r="I110">
        <v>26.26</v>
      </c>
      <c r="J110">
        <v>26.15</v>
      </c>
      <c r="K110">
        <v>26.39</v>
      </c>
      <c r="L110">
        <v>26.5</v>
      </c>
      <c r="M110">
        <v>26.66</v>
      </c>
    </row>
    <row r="111" spans="1:13" x14ac:dyDescent="0.25">
      <c r="A111">
        <v>1979</v>
      </c>
      <c r="B111">
        <v>26.63</v>
      </c>
      <c r="C111">
        <v>26.86</v>
      </c>
      <c r="D111">
        <v>27.38</v>
      </c>
      <c r="E111">
        <v>27.94</v>
      </c>
      <c r="F111">
        <v>27.77</v>
      </c>
      <c r="G111">
        <v>27.72</v>
      </c>
      <c r="H111">
        <v>27.02</v>
      </c>
      <c r="I111">
        <v>27.09</v>
      </c>
      <c r="J111">
        <v>27.23</v>
      </c>
      <c r="K111">
        <v>27.05</v>
      </c>
      <c r="L111">
        <v>27</v>
      </c>
      <c r="M111">
        <v>27.28</v>
      </c>
    </row>
    <row r="112" spans="1:13" x14ac:dyDescent="0.25">
      <c r="A112">
        <v>1980</v>
      </c>
      <c r="B112">
        <v>27.13</v>
      </c>
      <c r="C112">
        <v>27.09</v>
      </c>
      <c r="D112">
        <v>27.35</v>
      </c>
      <c r="E112">
        <v>27.97</v>
      </c>
      <c r="F112">
        <v>28</v>
      </c>
      <c r="G112">
        <v>28.05</v>
      </c>
      <c r="H112">
        <v>27.25</v>
      </c>
      <c r="I112">
        <v>26.65</v>
      </c>
      <c r="J112">
        <v>26.63</v>
      </c>
      <c r="K112">
        <v>26.63</v>
      </c>
      <c r="L112">
        <v>26.75</v>
      </c>
      <c r="M112">
        <v>26.94</v>
      </c>
    </row>
    <row r="113" spans="1:13" x14ac:dyDescent="0.25">
      <c r="A113">
        <v>1981</v>
      </c>
      <c r="B113">
        <v>26.12</v>
      </c>
      <c r="C113">
        <v>26.31</v>
      </c>
      <c r="D113">
        <v>27.24</v>
      </c>
      <c r="E113">
        <v>27.6</v>
      </c>
      <c r="F113">
        <v>27.76</v>
      </c>
      <c r="G113">
        <v>27.54</v>
      </c>
      <c r="H113">
        <v>26.79</v>
      </c>
      <c r="I113">
        <v>26.7</v>
      </c>
      <c r="J113">
        <v>26.68</v>
      </c>
      <c r="K113">
        <v>26.7</v>
      </c>
      <c r="L113">
        <v>26.39</v>
      </c>
      <c r="M113">
        <v>26.65</v>
      </c>
    </row>
    <row r="114" spans="1:13" x14ac:dyDescent="0.25">
      <c r="A114">
        <v>1982</v>
      </c>
      <c r="B114">
        <v>26.54</v>
      </c>
      <c r="C114">
        <v>26.64</v>
      </c>
      <c r="D114">
        <v>27.24</v>
      </c>
      <c r="E114">
        <v>28.01</v>
      </c>
      <c r="F114">
        <v>28.51</v>
      </c>
      <c r="G114">
        <v>28.61</v>
      </c>
      <c r="H114">
        <v>27.86</v>
      </c>
      <c r="I114">
        <v>27.8</v>
      </c>
      <c r="J114">
        <v>28.14</v>
      </c>
      <c r="K114">
        <v>28.73</v>
      </c>
      <c r="L114">
        <v>28.72</v>
      </c>
      <c r="M114">
        <v>28.92</v>
      </c>
    </row>
    <row r="115" spans="1:13" x14ac:dyDescent="0.25">
      <c r="A115">
        <v>1983</v>
      </c>
      <c r="B115">
        <v>29.01</v>
      </c>
      <c r="C115">
        <v>28.98</v>
      </c>
      <c r="D115">
        <v>28.95</v>
      </c>
      <c r="E115">
        <v>28.89</v>
      </c>
      <c r="F115">
        <v>28.99</v>
      </c>
      <c r="G115">
        <v>28.31</v>
      </c>
      <c r="H115">
        <v>27.11</v>
      </c>
      <c r="I115">
        <v>26.75</v>
      </c>
      <c r="J115">
        <v>26.26</v>
      </c>
      <c r="K115">
        <v>25.7</v>
      </c>
      <c r="L115">
        <v>25.52</v>
      </c>
      <c r="M115">
        <v>25.64</v>
      </c>
    </row>
    <row r="116" spans="1:13" x14ac:dyDescent="0.25">
      <c r="A116">
        <v>1984</v>
      </c>
      <c r="B116">
        <v>25.78</v>
      </c>
      <c r="C116">
        <v>26.23</v>
      </c>
      <c r="D116">
        <v>26.78</v>
      </c>
      <c r="E116">
        <v>27.17</v>
      </c>
      <c r="F116">
        <v>27.22</v>
      </c>
      <c r="G116">
        <v>26.79</v>
      </c>
      <c r="H116">
        <v>26.82</v>
      </c>
      <c r="I116">
        <v>26.47</v>
      </c>
      <c r="J116">
        <v>26.4</v>
      </c>
      <c r="K116">
        <v>25.9</v>
      </c>
      <c r="L116">
        <v>25.48</v>
      </c>
      <c r="M116">
        <v>25.05</v>
      </c>
    </row>
    <row r="117" spans="1:13" x14ac:dyDescent="0.25">
      <c r="A117">
        <v>1985</v>
      </c>
      <c r="B117">
        <v>25.69</v>
      </c>
      <c r="C117">
        <v>25.85</v>
      </c>
      <c r="D117">
        <v>26.3</v>
      </c>
      <c r="E117">
        <v>26.79</v>
      </c>
      <c r="F117">
        <v>26.97</v>
      </c>
      <c r="G117">
        <v>26.93</v>
      </c>
      <c r="H117">
        <v>26.62</v>
      </c>
      <c r="I117">
        <v>26.38</v>
      </c>
      <c r="J117">
        <v>26.18</v>
      </c>
      <c r="K117">
        <v>26.09</v>
      </c>
      <c r="L117">
        <v>26.22</v>
      </c>
      <c r="M117">
        <v>26.19</v>
      </c>
    </row>
    <row r="118" spans="1:13" x14ac:dyDescent="0.25">
      <c r="A118">
        <v>1986</v>
      </c>
      <c r="B118">
        <v>25.79</v>
      </c>
      <c r="C118">
        <v>26.12</v>
      </c>
      <c r="D118">
        <v>26.75</v>
      </c>
      <c r="E118">
        <v>27.36</v>
      </c>
      <c r="F118">
        <v>27.39</v>
      </c>
      <c r="G118">
        <v>27.61</v>
      </c>
      <c r="H118">
        <v>27.38</v>
      </c>
      <c r="I118">
        <v>27.11</v>
      </c>
      <c r="J118">
        <v>27.34</v>
      </c>
      <c r="K118">
        <v>27.63</v>
      </c>
      <c r="L118">
        <v>27.7</v>
      </c>
      <c r="M118">
        <v>27.56</v>
      </c>
    </row>
    <row r="119" spans="1:13" x14ac:dyDescent="0.25">
      <c r="A119">
        <v>1987</v>
      </c>
      <c r="B119">
        <v>27.77</v>
      </c>
      <c r="C119">
        <v>27.94</v>
      </c>
      <c r="D119">
        <v>28.5</v>
      </c>
      <c r="E119">
        <v>28.66</v>
      </c>
      <c r="F119">
        <v>28.77</v>
      </c>
      <c r="G119">
        <v>28.92</v>
      </c>
      <c r="H119">
        <v>28.56</v>
      </c>
      <c r="I119">
        <v>28.36</v>
      </c>
      <c r="J119">
        <v>28.28</v>
      </c>
      <c r="K119">
        <v>28.1</v>
      </c>
      <c r="L119">
        <v>27.94</v>
      </c>
      <c r="M119">
        <v>27.64</v>
      </c>
    </row>
    <row r="120" spans="1:13" x14ac:dyDescent="0.25">
      <c r="A120">
        <v>1988</v>
      </c>
      <c r="B120">
        <v>27.27</v>
      </c>
      <c r="C120">
        <v>27.11</v>
      </c>
      <c r="D120">
        <v>27.54</v>
      </c>
      <c r="E120">
        <v>27.28</v>
      </c>
      <c r="F120">
        <v>26.82</v>
      </c>
      <c r="G120">
        <v>26.23</v>
      </c>
      <c r="H120">
        <v>25.69</v>
      </c>
      <c r="I120">
        <v>25.43</v>
      </c>
      <c r="J120">
        <v>25.42</v>
      </c>
      <c r="K120">
        <v>24.65</v>
      </c>
      <c r="L120">
        <v>24.48</v>
      </c>
      <c r="M120">
        <v>24.6</v>
      </c>
    </row>
    <row r="121" spans="1:13" x14ac:dyDescent="0.25">
      <c r="A121">
        <v>1989</v>
      </c>
      <c r="B121">
        <v>24.63</v>
      </c>
      <c r="C121">
        <v>25.39</v>
      </c>
      <c r="D121">
        <v>25.93</v>
      </c>
      <c r="E121">
        <v>26.66</v>
      </c>
      <c r="F121">
        <v>27.06</v>
      </c>
      <c r="G121">
        <v>27.04</v>
      </c>
      <c r="H121">
        <v>26.76</v>
      </c>
      <c r="I121">
        <v>26.29</v>
      </c>
      <c r="J121">
        <v>26.37</v>
      </c>
      <c r="K121">
        <v>26.33</v>
      </c>
      <c r="L121">
        <v>26.36</v>
      </c>
      <c r="M121">
        <v>26.46</v>
      </c>
    </row>
    <row r="122" spans="1:13" x14ac:dyDescent="0.25">
      <c r="A122">
        <v>1990</v>
      </c>
      <c r="B122">
        <v>26.6</v>
      </c>
      <c r="C122">
        <v>27.12</v>
      </c>
      <c r="D122">
        <v>27.46</v>
      </c>
      <c r="E122">
        <v>28.03</v>
      </c>
      <c r="F122">
        <v>28.19</v>
      </c>
      <c r="G122">
        <v>27.69</v>
      </c>
      <c r="H122">
        <v>27.37</v>
      </c>
      <c r="I122">
        <v>27.05</v>
      </c>
      <c r="J122">
        <v>26.87</v>
      </c>
      <c r="K122">
        <v>26.86</v>
      </c>
      <c r="L122">
        <v>26.73</v>
      </c>
      <c r="M122">
        <v>26.9</v>
      </c>
    </row>
    <row r="123" spans="1:13" x14ac:dyDescent="0.25">
      <c r="A123">
        <v>1991</v>
      </c>
      <c r="B123">
        <v>27.09</v>
      </c>
      <c r="C123">
        <v>27.08</v>
      </c>
      <c r="D123">
        <v>27.36</v>
      </c>
      <c r="E123">
        <v>27.98</v>
      </c>
      <c r="F123">
        <v>28.3</v>
      </c>
      <c r="G123">
        <v>28.34</v>
      </c>
      <c r="H123">
        <v>27.84</v>
      </c>
      <c r="I123">
        <v>27.3</v>
      </c>
      <c r="J123">
        <v>26.98</v>
      </c>
      <c r="K123">
        <v>27.64</v>
      </c>
      <c r="L123">
        <v>27.79</v>
      </c>
      <c r="M123">
        <v>28.2</v>
      </c>
    </row>
    <row r="124" spans="1:13" x14ac:dyDescent="0.25">
      <c r="A124">
        <v>1992</v>
      </c>
      <c r="B124">
        <v>28.19</v>
      </c>
      <c r="C124">
        <v>28.39</v>
      </c>
      <c r="D124">
        <v>28.76</v>
      </c>
      <c r="E124">
        <v>29.18</v>
      </c>
      <c r="F124">
        <v>29.13</v>
      </c>
      <c r="G124">
        <v>28.22</v>
      </c>
      <c r="H124">
        <v>27.5</v>
      </c>
      <c r="I124">
        <v>26.73</v>
      </c>
      <c r="J124">
        <v>26.61</v>
      </c>
      <c r="K124">
        <v>26.39</v>
      </c>
      <c r="L124">
        <v>26.51</v>
      </c>
      <c r="M124">
        <v>26.63</v>
      </c>
    </row>
    <row r="125" spans="1:13" x14ac:dyDescent="0.25">
      <c r="A125">
        <v>1993</v>
      </c>
      <c r="B125">
        <v>26.86</v>
      </c>
      <c r="C125">
        <v>27.18</v>
      </c>
      <c r="D125">
        <v>27.73</v>
      </c>
      <c r="E125">
        <v>28.68</v>
      </c>
      <c r="F125">
        <v>28.79</v>
      </c>
      <c r="G125">
        <v>28.33</v>
      </c>
      <c r="H125">
        <v>27.55</v>
      </c>
      <c r="I125">
        <v>27.04</v>
      </c>
      <c r="J125">
        <v>27.01</v>
      </c>
      <c r="K125">
        <v>27.09</v>
      </c>
      <c r="L125">
        <v>26.94</v>
      </c>
      <c r="M125">
        <v>26.77</v>
      </c>
    </row>
    <row r="126" spans="1:13" x14ac:dyDescent="0.25">
      <c r="A126">
        <v>1994</v>
      </c>
      <c r="B126">
        <v>26.61</v>
      </c>
      <c r="C126">
        <v>26.6</v>
      </c>
      <c r="D126">
        <v>27.19</v>
      </c>
      <c r="E126">
        <v>27.8</v>
      </c>
      <c r="F126">
        <v>28</v>
      </c>
      <c r="G126">
        <v>27.96</v>
      </c>
      <c r="H126">
        <v>27.38</v>
      </c>
      <c r="I126">
        <v>27.4</v>
      </c>
      <c r="J126">
        <v>27.15</v>
      </c>
      <c r="K126">
        <v>27.63</v>
      </c>
      <c r="L126">
        <v>27.79</v>
      </c>
      <c r="M126">
        <v>27.8</v>
      </c>
    </row>
    <row r="127" spans="1:13" x14ac:dyDescent="0.25">
      <c r="A127">
        <v>1995</v>
      </c>
      <c r="B127">
        <v>27.68</v>
      </c>
      <c r="C127">
        <v>27.64</v>
      </c>
      <c r="D127">
        <v>27.75</v>
      </c>
      <c r="E127">
        <v>28.04</v>
      </c>
      <c r="F127">
        <v>27.89</v>
      </c>
      <c r="G127">
        <v>27.77</v>
      </c>
      <c r="H127">
        <v>27.26</v>
      </c>
      <c r="I127">
        <v>26.5</v>
      </c>
      <c r="J127">
        <v>26.18</v>
      </c>
      <c r="K127">
        <v>26.01</v>
      </c>
      <c r="L127">
        <v>25.87</v>
      </c>
      <c r="M127">
        <v>25.86</v>
      </c>
    </row>
    <row r="128" spans="1:13" x14ac:dyDescent="0.25">
      <c r="A128">
        <v>1996</v>
      </c>
      <c r="B128">
        <v>25.93</v>
      </c>
      <c r="C128">
        <v>26.1</v>
      </c>
      <c r="D128">
        <v>26.78</v>
      </c>
      <c r="E128">
        <v>27.43</v>
      </c>
      <c r="F128">
        <v>27.46</v>
      </c>
      <c r="G128">
        <v>27.57</v>
      </c>
      <c r="H128">
        <v>27.08</v>
      </c>
      <c r="I128">
        <v>26.58</v>
      </c>
      <c r="J128">
        <v>26.41</v>
      </c>
      <c r="K128">
        <v>26.46</v>
      </c>
      <c r="L128">
        <v>26.35</v>
      </c>
      <c r="M128">
        <v>26.16</v>
      </c>
    </row>
    <row r="129" spans="1:13" x14ac:dyDescent="0.25">
      <c r="A129">
        <v>1997</v>
      </c>
      <c r="B129">
        <v>26.15</v>
      </c>
      <c r="C129">
        <v>26.53</v>
      </c>
      <c r="D129">
        <v>27.19</v>
      </c>
      <c r="E129">
        <v>28.11</v>
      </c>
      <c r="F129">
        <v>28.74</v>
      </c>
      <c r="G129">
        <v>28.84</v>
      </c>
      <c r="H129">
        <v>28.83</v>
      </c>
      <c r="I129">
        <v>28.81</v>
      </c>
      <c r="J129">
        <v>28.85</v>
      </c>
      <c r="K129">
        <v>29.02</v>
      </c>
      <c r="L129">
        <v>29.08</v>
      </c>
      <c r="M129">
        <v>28.89</v>
      </c>
    </row>
    <row r="130" spans="1:13" x14ac:dyDescent="0.25">
      <c r="A130">
        <v>1998</v>
      </c>
      <c r="B130">
        <v>29</v>
      </c>
      <c r="C130">
        <v>28.84</v>
      </c>
      <c r="D130">
        <v>28.75</v>
      </c>
      <c r="E130">
        <v>28.67</v>
      </c>
      <c r="F130">
        <v>28.55</v>
      </c>
      <c r="G130">
        <v>27.3</v>
      </c>
      <c r="H130">
        <v>26.49</v>
      </c>
      <c r="I130">
        <v>26.04</v>
      </c>
      <c r="J130">
        <v>25.93</v>
      </c>
      <c r="K130">
        <v>25.54</v>
      </c>
      <c r="L130">
        <v>25.43</v>
      </c>
      <c r="M130">
        <v>25.08</v>
      </c>
    </row>
    <row r="131" spans="1:13" x14ac:dyDescent="0.25">
      <c r="A131">
        <v>1999</v>
      </c>
      <c r="B131">
        <v>25.05</v>
      </c>
      <c r="C131">
        <v>25.35</v>
      </c>
      <c r="D131">
        <v>26.34</v>
      </c>
      <c r="E131">
        <v>26.96</v>
      </c>
      <c r="F131">
        <v>26.99</v>
      </c>
      <c r="G131">
        <v>26.74</v>
      </c>
      <c r="H131">
        <v>26.39</v>
      </c>
      <c r="I131">
        <v>25.89</v>
      </c>
      <c r="J131">
        <v>25.91</v>
      </c>
      <c r="K131">
        <v>25.7</v>
      </c>
      <c r="L131">
        <v>25.24</v>
      </c>
      <c r="M131">
        <v>25.04</v>
      </c>
    </row>
    <row r="132" spans="1:13" x14ac:dyDescent="0.25">
      <c r="A132">
        <v>2000</v>
      </c>
      <c r="B132">
        <v>24.79</v>
      </c>
      <c r="C132">
        <v>25.23</v>
      </c>
      <c r="D132">
        <v>26</v>
      </c>
      <c r="E132">
        <v>26.97</v>
      </c>
      <c r="F132">
        <v>27.07</v>
      </c>
      <c r="G132">
        <v>26.93</v>
      </c>
      <c r="H132">
        <v>26.65</v>
      </c>
      <c r="I132">
        <v>26.52</v>
      </c>
      <c r="J132">
        <v>26.36</v>
      </c>
      <c r="K132">
        <v>26.18</v>
      </c>
      <c r="L132">
        <v>25.91</v>
      </c>
      <c r="M132">
        <v>25.67</v>
      </c>
    </row>
    <row r="133" spans="1:13" x14ac:dyDescent="0.25">
      <c r="A133">
        <v>2001</v>
      </c>
      <c r="B133">
        <v>25.7</v>
      </c>
      <c r="C133">
        <v>26.13</v>
      </c>
      <c r="D133">
        <v>26.78</v>
      </c>
      <c r="E133">
        <v>27.47</v>
      </c>
      <c r="F133">
        <v>27.57</v>
      </c>
      <c r="G133">
        <v>27.58</v>
      </c>
      <c r="H133">
        <v>27.24</v>
      </c>
      <c r="I133">
        <v>26.8</v>
      </c>
      <c r="J133">
        <v>26.47</v>
      </c>
      <c r="K133">
        <v>26.47</v>
      </c>
      <c r="L133">
        <v>26.37</v>
      </c>
      <c r="M133">
        <v>26.13</v>
      </c>
    </row>
    <row r="134" spans="1:13" x14ac:dyDescent="0.25">
      <c r="A134">
        <v>2002</v>
      </c>
      <c r="B134">
        <v>26.44</v>
      </c>
      <c r="C134">
        <v>26.76</v>
      </c>
      <c r="D134">
        <v>27.36</v>
      </c>
      <c r="E134">
        <v>27.91</v>
      </c>
      <c r="F134">
        <v>28.07</v>
      </c>
      <c r="G134">
        <v>28.37</v>
      </c>
      <c r="H134">
        <v>27.8</v>
      </c>
      <c r="I134">
        <v>27.57</v>
      </c>
      <c r="J134">
        <v>27.57</v>
      </c>
      <c r="K134">
        <v>27.89</v>
      </c>
      <c r="L134">
        <v>28.06</v>
      </c>
      <c r="M134">
        <v>28</v>
      </c>
    </row>
    <row r="135" spans="1:13" x14ac:dyDescent="0.25">
      <c r="A135">
        <v>2003</v>
      </c>
      <c r="B135">
        <v>27.56</v>
      </c>
      <c r="C135">
        <v>27.4</v>
      </c>
      <c r="D135">
        <v>27.74</v>
      </c>
      <c r="E135">
        <v>27.74</v>
      </c>
      <c r="F135">
        <v>27.34</v>
      </c>
      <c r="G135">
        <v>27.5</v>
      </c>
      <c r="H135">
        <v>27.37</v>
      </c>
      <c r="I135">
        <v>26.92</v>
      </c>
      <c r="J135">
        <v>26.9</v>
      </c>
      <c r="K135">
        <v>27.19</v>
      </c>
      <c r="L135">
        <v>27.05</v>
      </c>
      <c r="M135">
        <v>26.91</v>
      </c>
    </row>
    <row r="136" spans="1:13" x14ac:dyDescent="0.25">
      <c r="A136">
        <v>2004</v>
      </c>
      <c r="B136">
        <v>26.84</v>
      </c>
      <c r="C136">
        <v>26.93</v>
      </c>
      <c r="D136">
        <v>27.16</v>
      </c>
      <c r="E136">
        <v>27.83</v>
      </c>
      <c r="F136">
        <v>27.96</v>
      </c>
      <c r="G136">
        <v>27.82</v>
      </c>
      <c r="H136">
        <v>27.64</v>
      </c>
      <c r="I136">
        <v>27.54</v>
      </c>
      <c r="J136">
        <v>27.42</v>
      </c>
      <c r="K136">
        <v>27.46</v>
      </c>
      <c r="L136">
        <v>27.27</v>
      </c>
      <c r="M136">
        <v>27.3</v>
      </c>
    </row>
    <row r="137" spans="1:13" x14ac:dyDescent="0.25">
      <c r="A137">
        <v>2005</v>
      </c>
      <c r="B137">
        <v>27.14</v>
      </c>
      <c r="C137">
        <v>27.02</v>
      </c>
      <c r="D137">
        <v>27.54</v>
      </c>
      <c r="E137">
        <v>28.05</v>
      </c>
      <c r="F137">
        <v>28.16</v>
      </c>
      <c r="G137">
        <v>27.91</v>
      </c>
      <c r="H137">
        <v>27.22</v>
      </c>
      <c r="I137">
        <v>26.83</v>
      </c>
      <c r="J137">
        <v>26.67</v>
      </c>
      <c r="K137">
        <v>26.59</v>
      </c>
      <c r="L137">
        <v>26.21</v>
      </c>
      <c r="M137">
        <v>25.83</v>
      </c>
    </row>
    <row r="138" spans="1:13" x14ac:dyDescent="0.25">
      <c r="A138">
        <v>2006</v>
      </c>
      <c r="B138">
        <v>25.6</v>
      </c>
      <c r="C138">
        <v>26.05</v>
      </c>
      <c r="D138">
        <v>26.53</v>
      </c>
      <c r="E138">
        <v>27.47</v>
      </c>
      <c r="F138">
        <v>27.76</v>
      </c>
      <c r="G138">
        <v>27.78</v>
      </c>
      <c r="H138">
        <v>27.25</v>
      </c>
      <c r="I138">
        <v>27.25</v>
      </c>
      <c r="J138">
        <v>27.38</v>
      </c>
      <c r="K138">
        <v>27.49</v>
      </c>
      <c r="L138">
        <v>27.64</v>
      </c>
      <c r="M138">
        <v>27.69</v>
      </c>
    </row>
    <row r="139" spans="1:13" x14ac:dyDescent="0.25">
      <c r="A139">
        <v>2007</v>
      </c>
      <c r="B139">
        <v>27.17</v>
      </c>
      <c r="C139">
        <v>26.88</v>
      </c>
      <c r="D139">
        <v>27.11</v>
      </c>
      <c r="E139">
        <v>27.61</v>
      </c>
      <c r="F139">
        <v>27.47</v>
      </c>
      <c r="G139">
        <v>27.52</v>
      </c>
      <c r="H139">
        <v>26.86</v>
      </c>
      <c r="I139">
        <v>26.31</v>
      </c>
      <c r="J139">
        <v>25.71</v>
      </c>
      <c r="K139">
        <v>25.33</v>
      </c>
      <c r="L139">
        <v>25.07</v>
      </c>
      <c r="M139">
        <v>24.98</v>
      </c>
    </row>
    <row r="140" spans="1:13" x14ac:dyDescent="0.25">
      <c r="A140">
        <v>2008</v>
      </c>
      <c r="B140">
        <v>24.79</v>
      </c>
      <c r="C140">
        <v>25.07</v>
      </c>
      <c r="D140">
        <v>26.09</v>
      </c>
      <c r="E140">
        <v>26.88</v>
      </c>
      <c r="F140">
        <v>27.22</v>
      </c>
      <c r="G140">
        <v>27.24</v>
      </c>
      <c r="H140">
        <v>27.19</v>
      </c>
      <c r="I140">
        <v>26.83</v>
      </c>
      <c r="J140">
        <v>26.47</v>
      </c>
      <c r="K140">
        <v>26.43</v>
      </c>
      <c r="L140">
        <v>26.29</v>
      </c>
      <c r="M140">
        <v>25.69</v>
      </c>
    </row>
    <row r="141" spans="1:13" x14ac:dyDescent="0.25">
      <c r="A141">
        <v>2009</v>
      </c>
      <c r="B141">
        <v>25.58</v>
      </c>
      <c r="C141">
        <v>26.05</v>
      </c>
      <c r="D141">
        <v>26.54</v>
      </c>
      <c r="E141">
        <v>27.52</v>
      </c>
      <c r="F141">
        <v>28.04</v>
      </c>
      <c r="G141">
        <v>28.17</v>
      </c>
      <c r="H141">
        <v>27.91</v>
      </c>
      <c r="I141">
        <v>27.49</v>
      </c>
      <c r="J141">
        <v>27.43</v>
      </c>
      <c r="K141">
        <v>27.69</v>
      </c>
      <c r="L141">
        <v>28.15</v>
      </c>
      <c r="M141">
        <v>28.4</v>
      </c>
    </row>
    <row r="142" spans="1:13" x14ac:dyDescent="0.25">
      <c r="A142">
        <v>2010</v>
      </c>
      <c r="B142">
        <v>28</v>
      </c>
      <c r="C142">
        <v>27.94</v>
      </c>
      <c r="D142">
        <v>28.33</v>
      </c>
      <c r="E142">
        <v>28.33</v>
      </c>
      <c r="F142">
        <v>27.72</v>
      </c>
      <c r="G142">
        <v>27.07</v>
      </c>
      <c r="H142">
        <v>26.34</v>
      </c>
      <c r="I142">
        <v>25.55</v>
      </c>
      <c r="J142">
        <v>25.19</v>
      </c>
      <c r="K142">
        <v>25.08</v>
      </c>
      <c r="L142">
        <v>25.08</v>
      </c>
      <c r="M142">
        <v>24.95</v>
      </c>
    </row>
    <row r="143" spans="1:13" x14ac:dyDescent="0.25">
      <c r="A143">
        <v>2011</v>
      </c>
      <c r="B143">
        <v>24.88</v>
      </c>
      <c r="C143">
        <v>25.5</v>
      </c>
      <c r="D143">
        <v>26.27</v>
      </c>
      <c r="E143">
        <v>27.03</v>
      </c>
      <c r="F143">
        <v>27.34</v>
      </c>
      <c r="G143">
        <v>27.43</v>
      </c>
      <c r="H143">
        <v>27</v>
      </c>
      <c r="I143">
        <v>26.22</v>
      </c>
      <c r="J143">
        <v>25.99</v>
      </c>
      <c r="K143">
        <v>25.81</v>
      </c>
      <c r="L143">
        <v>25.56</v>
      </c>
      <c r="M143">
        <v>25.54</v>
      </c>
    </row>
    <row r="144" spans="1:13" x14ac:dyDescent="0.25">
      <c r="A144">
        <v>2012</v>
      </c>
      <c r="B144">
        <v>25.65</v>
      </c>
      <c r="C144">
        <v>26.15</v>
      </c>
      <c r="D144">
        <v>26.78</v>
      </c>
      <c r="E144">
        <v>27.48</v>
      </c>
      <c r="F144">
        <v>27.69</v>
      </c>
      <c r="G144">
        <v>27.82</v>
      </c>
      <c r="H144">
        <v>27.66</v>
      </c>
      <c r="I144">
        <v>27.54</v>
      </c>
      <c r="J144">
        <v>27.19</v>
      </c>
      <c r="K144">
        <v>26.96</v>
      </c>
      <c r="L144">
        <v>26.98</v>
      </c>
      <c r="M144">
        <v>26.45</v>
      </c>
    </row>
    <row r="145" spans="1:13" x14ac:dyDescent="0.25">
      <c r="A145">
        <v>2013</v>
      </c>
      <c r="B145">
        <v>26.16</v>
      </c>
      <c r="C145">
        <v>26.36</v>
      </c>
      <c r="D145">
        <v>27.12</v>
      </c>
      <c r="E145">
        <v>27.69</v>
      </c>
      <c r="F145">
        <v>27.59</v>
      </c>
      <c r="G145">
        <v>27.36</v>
      </c>
      <c r="H145">
        <v>26.94</v>
      </c>
      <c r="I145">
        <v>26.59</v>
      </c>
      <c r="J145">
        <v>26.66</v>
      </c>
      <c r="K145">
        <v>26.49</v>
      </c>
      <c r="L145">
        <v>26.64</v>
      </c>
      <c r="M145">
        <v>26.5</v>
      </c>
    </row>
    <row r="146" spans="1:13" x14ac:dyDescent="0.25">
      <c r="A146">
        <v>2014</v>
      </c>
      <c r="B146">
        <v>26.16</v>
      </c>
      <c r="C146">
        <v>26.31</v>
      </c>
      <c r="D146">
        <v>27.19</v>
      </c>
      <c r="E146">
        <v>28.05</v>
      </c>
      <c r="F146">
        <v>-99.99</v>
      </c>
      <c r="G146">
        <v>-99.99</v>
      </c>
      <c r="H146">
        <v>-99.99</v>
      </c>
      <c r="I146">
        <v>-99.99</v>
      </c>
      <c r="J146">
        <v>-99.99</v>
      </c>
      <c r="K146">
        <v>-99.99</v>
      </c>
      <c r="L146">
        <v>-99.99</v>
      </c>
      <c r="M146">
        <v>-99.99</v>
      </c>
    </row>
  </sheetData>
  <hyperlinks>
    <hyperlink ref="N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5"/>
  <sheetViews>
    <sheetView tabSelected="1" topLeftCell="AT43" zoomScaleNormal="100" workbookViewId="0">
      <selection activeCell="BB47" sqref="BB47"/>
    </sheetView>
  </sheetViews>
  <sheetFormatPr defaultRowHeight="12.75" customHeight="1" x14ac:dyDescent="0.25"/>
  <cols>
    <col min="6" max="6" width="11.28515625" style="5" customWidth="1"/>
    <col min="7" max="9" width="11.28515625" style="7" customWidth="1"/>
    <col min="46" max="46" width="9.85546875" customWidth="1"/>
    <col min="48" max="52" width="9.85546875" customWidth="1"/>
    <col min="54" max="54" width="80.42578125" style="46" customWidth="1"/>
  </cols>
  <sheetData>
    <row r="1" spans="1:54" ht="24.95" customHeight="1" x14ac:dyDescent="0.25">
      <c r="A1" t="s">
        <v>1</v>
      </c>
      <c r="B1" t="s">
        <v>2</v>
      </c>
      <c r="C1" t="s">
        <v>20</v>
      </c>
      <c r="D1" t="s">
        <v>21</v>
      </c>
      <c r="E1" t="s">
        <v>3</v>
      </c>
      <c r="F1" s="5" t="s">
        <v>19</v>
      </c>
      <c r="G1" s="9" t="s">
        <v>22</v>
      </c>
      <c r="H1" s="9" t="s">
        <v>23</v>
      </c>
      <c r="I1" s="9" t="s">
        <v>24</v>
      </c>
      <c r="J1" t="s">
        <v>4</v>
      </c>
      <c r="BB1" s="46" t="s">
        <v>68</v>
      </c>
    </row>
    <row r="2" spans="1:54" ht="24.95" customHeight="1" thickBot="1" x14ac:dyDescent="0.3">
      <c r="A2" s="1">
        <v>1950</v>
      </c>
      <c r="B2">
        <v>1</v>
      </c>
      <c r="C2" s="4">
        <v>24.84</v>
      </c>
      <c r="D2" s="4">
        <v>26.26</v>
      </c>
      <c r="E2" s="4">
        <v>-1.42</v>
      </c>
      <c r="F2" s="6">
        <f>IF(INDEX(Nino34_long!$B$82:$M$146,INT((ROW($A2)-ROW($A$2))/12)+1,MOD(ROW($A2)-ROW($A$2),12)+1)=-99.99,"",INDEX(Nino34_long!$B$82:$M$146,INT((ROW($A2)-ROW($A$2))/12)+1,MOD(ROW($A2)-ROW($A$2),12)+1))</f>
        <v>25.53</v>
      </c>
      <c r="G2" s="8" t="str">
        <f>IF(AND(E1&lt;0.5,E2&gt;=0.5,E3&gt;=0.5,E4&gt;=0.5,E5&gt;=0.5,E6&gt;=0.5),"Start_ElNino", "No_Start")</f>
        <v>No_Start</v>
      </c>
      <c r="H2" s="8" t="str">
        <f>IF(AND(OR(G2="Start_ElNino",H1="Yes"),E2&gt;=0.5),"Yes","No_")</f>
        <v>No_</v>
      </c>
      <c r="I2" s="8">
        <f>IF(H2="No_",0.5,E2)</f>
        <v>0.5</v>
      </c>
      <c r="J2" t="s">
        <v>5</v>
      </c>
      <c r="AM2" s="10" t="s">
        <v>38</v>
      </c>
      <c r="BB2" s="46" t="s">
        <v>69</v>
      </c>
    </row>
    <row r="3" spans="1:54" ht="24.95" customHeight="1" thickBot="1" x14ac:dyDescent="0.3">
      <c r="A3" s="1">
        <v>1950</v>
      </c>
      <c r="B3">
        <v>2</v>
      </c>
      <c r="C3" s="4">
        <v>25.22</v>
      </c>
      <c r="D3" s="4">
        <v>26.53</v>
      </c>
      <c r="E3" s="4">
        <v>-1.31</v>
      </c>
      <c r="F3" s="6">
        <f>IF(INDEX(Nino34_long!$B$82:$M$146,INT((ROW($A3)-ROW($A$2))/12)+1,MOD(ROW($A3)-ROW($A$2),12)+1)=-99.99,"",INDEX(Nino34_long!$B$82:$M$146,INT((ROW($A3)-ROW($A$2))/12)+1,MOD(ROW($A3)-ROW($A$2),12)+1))</f>
        <v>25.26</v>
      </c>
      <c r="G3" s="8" t="str">
        <f t="shared" ref="G3:G66" si="0">IF(AND(E2&lt;0.5,E3&gt;=0.5,E4&gt;=0.5,E5&gt;=0.5,E6&gt;=0.5,E7&gt;=0.5),"Start_ElNino", "No_Start")</f>
        <v>No_Start</v>
      </c>
      <c r="H3" s="8" t="str">
        <f t="shared" ref="H3:H66" si="1">IF(AND(OR(G3="Start_ElNino",H2="Yes"),E3&gt;=0.5),"Yes","No_")</f>
        <v>No_</v>
      </c>
      <c r="I3" s="8">
        <f t="shared" ref="I3:I66" si="2">IF(H3="No_",0.5,E3)</f>
        <v>0.5</v>
      </c>
      <c r="AM3" t="s">
        <v>63</v>
      </c>
      <c r="AT3" s="28" t="s">
        <v>60</v>
      </c>
      <c r="AU3" s="12"/>
      <c r="AV3" s="12"/>
      <c r="AW3" s="12"/>
      <c r="AX3" s="12"/>
      <c r="AY3" s="12"/>
      <c r="AZ3" s="12"/>
      <c r="BA3" s="13"/>
      <c r="BB3" s="46" t="s">
        <v>70</v>
      </c>
    </row>
    <row r="4" spans="1:54" ht="24.95" customHeight="1" x14ac:dyDescent="0.25">
      <c r="A4" s="1">
        <v>1950</v>
      </c>
      <c r="B4">
        <v>3</v>
      </c>
      <c r="C4" s="4">
        <v>26.04</v>
      </c>
      <c r="D4" s="4">
        <v>27.09</v>
      </c>
      <c r="E4" s="4">
        <v>-1.04</v>
      </c>
      <c r="F4" s="6">
        <f>IF(INDEX(Nino34_long!$B$82:$M$146,INT((ROW($A4)-ROW($A$2))/12)+1,MOD(ROW($A4)-ROW($A$2),12)+1)=-99.99,"",INDEX(Nino34_long!$B$82:$M$146,INT((ROW($A4)-ROW($A$2))/12)+1,MOD(ROW($A4)-ROW($A$2),12)+1))</f>
        <v>26.18</v>
      </c>
      <c r="G4" s="8" t="str">
        <f t="shared" si="0"/>
        <v>No_Start</v>
      </c>
      <c r="H4" s="8" t="str">
        <f t="shared" si="1"/>
        <v>No_</v>
      </c>
      <c r="I4" s="8">
        <f t="shared" si="2"/>
        <v>0.5</v>
      </c>
      <c r="AM4" s="11" t="s">
        <v>37</v>
      </c>
      <c r="AN4" s="12"/>
      <c r="AO4" s="19" t="s">
        <v>25</v>
      </c>
      <c r="AP4" s="13"/>
      <c r="AT4" s="14"/>
      <c r="AU4" s="7"/>
      <c r="AV4" s="33" t="s">
        <v>44</v>
      </c>
      <c r="AW4" s="47" t="s">
        <v>61</v>
      </c>
      <c r="AX4" s="48"/>
      <c r="AY4" s="48"/>
      <c r="AZ4" s="49"/>
      <c r="BA4" s="15"/>
      <c r="BB4" s="46" t="s">
        <v>51</v>
      </c>
    </row>
    <row r="5" spans="1:54" ht="24.95" customHeight="1" x14ac:dyDescent="0.25">
      <c r="A5" s="1">
        <v>1950</v>
      </c>
      <c r="B5">
        <v>4</v>
      </c>
      <c r="C5" s="4">
        <v>26.38</v>
      </c>
      <c r="D5" s="4">
        <v>27.5</v>
      </c>
      <c r="E5" s="4">
        <v>-1.1200000000000001</v>
      </c>
      <c r="F5" s="6">
        <f>IF(INDEX(Nino34_long!$B$82:$M$146,INT((ROW($A5)-ROW($A$2))/12)+1,MOD(ROW($A5)-ROW($A$2),12)+1)=-99.99,"",INDEX(Nino34_long!$B$82:$M$146,INT((ROW($A5)-ROW($A$2))/12)+1,MOD(ROW($A5)-ROW($A$2),12)+1))</f>
        <v>26.86</v>
      </c>
      <c r="G5" s="8" t="str">
        <f t="shared" si="0"/>
        <v>No_Start</v>
      </c>
      <c r="H5" s="8" t="str">
        <f t="shared" si="1"/>
        <v>No_</v>
      </c>
      <c r="I5" s="8">
        <f t="shared" si="2"/>
        <v>0.5</v>
      </c>
      <c r="AM5" s="14" t="s">
        <v>39</v>
      </c>
      <c r="AN5" s="7"/>
      <c r="AO5" s="20" t="s">
        <v>28</v>
      </c>
      <c r="AP5" s="15" t="s">
        <v>27</v>
      </c>
      <c r="AT5" s="14"/>
      <c r="AU5" s="7"/>
      <c r="AV5" s="34" t="s">
        <v>62</v>
      </c>
      <c r="AW5" s="47" t="s">
        <v>49</v>
      </c>
      <c r="AX5" s="48"/>
      <c r="AY5" s="48"/>
      <c r="AZ5" s="49"/>
      <c r="BA5" s="15" t="s">
        <v>46</v>
      </c>
      <c r="BB5" s="46" t="s">
        <v>52</v>
      </c>
    </row>
    <row r="6" spans="1:54" ht="24.95" customHeight="1" x14ac:dyDescent="0.25">
      <c r="A6" s="1">
        <v>1950</v>
      </c>
      <c r="B6">
        <v>5</v>
      </c>
      <c r="C6" s="4">
        <v>26.2</v>
      </c>
      <c r="D6" s="4">
        <v>27.58</v>
      </c>
      <c r="E6" s="4">
        <v>-1.38</v>
      </c>
      <c r="F6" s="6">
        <f>IF(INDEX(Nino34_long!$B$82:$M$146,INT((ROW($A6)-ROW($A$2))/12)+1,MOD(ROW($A6)-ROW($A$2),12)+1)=-99.99,"",INDEX(Nino34_long!$B$82:$M$146,INT((ROW($A6)-ROW($A$2))/12)+1,MOD(ROW($A6)-ROW($A$2),12)+1))</f>
        <v>26.56</v>
      </c>
      <c r="G6" s="8" t="str">
        <f t="shared" si="0"/>
        <v>No_Start</v>
      </c>
      <c r="H6" s="8" t="str">
        <f t="shared" si="1"/>
        <v>No_</v>
      </c>
      <c r="I6" s="8">
        <f t="shared" si="2"/>
        <v>0.5</v>
      </c>
      <c r="AM6" s="22" t="s">
        <v>26</v>
      </c>
      <c r="AN6" s="23" t="s">
        <v>28</v>
      </c>
      <c r="AO6" s="24">
        <f>COUNTIFS($AW$9:$AW$71,AO$5,$BA$9:$BA$71,$AN6)</f>
        <v>36</v>
      </c>
      <c r="AP6" s="25">
        <f>COUNTIFS($AW$9:$AW$71,AP$5,$BA$9:$BA$71,$AN6)</f>
        <v>9</v>
      </c>
      <c r="AT6" s="14"/>
      <c r="AU6" s="7"/>
      <c r="AV6" s="33" t="s">
        <v>45</v>
      </c>
      <c r="AW6" s="47" t="s">
        <v>54</v>
      </c>
      <c r="AX6" s="50"/>
      <c r="AY6" s="48" t="s">
        <v>50</v>
      </c>
      <c r="AZ6" s="49"/>
      <c r="BA6" s="15" t="s">
        <v>47</v>
      </c>
    </row>
    <row r="7" spans="1:54" ht="24.95" customHeight="1" thickBot="1" x14ac:dyDescent="0.3">
      <c r="A7" s="1">
        <v>1950</v>
      </c>
      <c r="B7">
        <v>6</v>
      </c>
      <c r="C7" s="4">
        <v>26.53</v>
      </c>
      <c r="D7" s="4">
        <v>27.31</v>
      </c>
      <c r="E7" s="4">
        <v>-0.78</v>
      </c>
      <c r="F7" s="6">
        <f>IF(INDEX(Nino34_long!$B$82:$M$146,INT((ROW($A7)-ROW($A$2))/12)+1,MOD(ROW($A7)-ROW($A$2),12)+1)=-99.99,"",INDEX(Nino34_long!$B$82:$M$146,INT((ROW($A7)-ROW($A$2))/12)+1,MOD(ROW($A7)-ROW($A$2),12)+1))</f>
        <v>26.82</v>
      </c>
      <c r="G7" s="8" t="str">
        <f t="shared" si="0"/>
        <v>No_Start</v>
      </c>
      <c r="H7" s="8" t="str">
        <f t="shared" si="1"/>
        <v>No_</v>
      </c>
      <c r="I7" s="8">
        <f t="shared" si="2"/>
        <v>0.5</v>
      </c>
      <c r="AM7" s="16"/>
      <c r="AN7" s="17" t="s">
        <v>27</v>
      </c>
      <c r="AO7" s="21">
        <f>COUNTIFS($AW$9:$AW$71,AO$5,$BA$9:$BA$71,$AN7)</f>
        <v>7</v>
      </c>
      <c r="AP7" s="18">
        <f>COUNTIFS($AW$9:$AW$71,AP$5,$BA$9:$BA$71,$AN7)</f>
        <v>11</v>
      </c>
      <c r="AT7" s="14"/>
      <c r="AU7" s="7"/>
      <c r="AV7" s="33"/>
      <c r="AW7" s="47" t="s">
        <v>53</v>
      </c>
      <c r="AX7" s="50"/>
      <c r="AY7" s="48" t="s">
        <v>53</v>
      </c>
      <c r="AZ7" s="49"/>
      <c r="BA7" s="15" t="s">
        <v>26</v>
      </c>
      <c r="BB7" s="46" t="s">
        <v>55</v>
      </c>
    </row>
    <row r="8" spans="1:54" ht="24.95" customHeight="1" x14ac:dyDescent="0.25">
      <c r="A8" s="1">
        <v>1950</v>
      </c>
      <c r="B8">
        <v>7</v>
      </c>
      <c r="C8" s="4">
        <v>26.41</v>
      </c>
      <c r="D8" s="4">
        <v>26.91</v>
      </c>
      <c r="E8" s="4">
        <v>-0.5</v>
      </c>
      <c r="F8" s="6">
        <f>IF(INDEX(Nino34_long!$B$82:$M$146,INT((ROW($A8)-ROW($A$2))/12)+1,MOD(ROW($A8)-ROW($A$2),12)+1)=-99.99,"",INDEX(Nino34_long!$B$82:$M$146,INT((ROW($A8)-ROW($A$2))/12)+1,MOD(ROW($A8)-ROW($A$2),12)+1))</f>
        <v>26.14</v>
      </c>
      <c r="G8" s="8" t="str">
        <f t="shared" si="0"/>
        <v>No_Start</v>
      </c>
      <c r="H8" s="8" t="str">
        <f t="shared" si="1"/>
        <v>No_</v>
      </c>
      <c r="I8" s="8">
        <f t="shared" si="2"/>
        <v>0.5</v>
      </c>
      <c r="AO8" s="26" t="s">
        <v>64</v>
      </c>
      <c r="AP8" s="27">
        <f>SUM(AO6:AP7)</f>
        <v>63</v>
      </c>
      <c r="AT8" s="31" t="s">
        <v>57</v>
      </c>
      <c r="AU8" s="32" t="s">
        <v>6</v>
      </c>
      <c r="AV8" s="44"/>
      <c r="AW8" s="35" t="s">
        <v>48</v>
      </c>
      <c r="AX8" s="36" t="s">
        <v>42</v>
      </c>
      <c r="AY8" s="37" t="s">
        <v>48</v>
      </c>
      <c r="AZ8" s="38" t="s">
        <v>42</v>
      </c>
      <c r="BA8" s="43"/>
      <c r="BB8" s="46" t="s">
        <v>56</v>
      </c>
    </row>
    <row r="9" spans="1:54" ht="24.95" customHeight="1" x14ac:dyDescent="0.25">
      <c r="A9" s="1">
        <v>1950</v>
      </c>
      <c r="B9">
        <v>8</v>
      </c>
      <c r="C9" s="4">
        <v>25.98</v>
      </c>
      <c r="D9" s="4">
        <v>26.48</v>
      </c>
      <c r="E9" s="4">
        <v>-0.5</v>
      </c>
      <c r="F9" s="6">
        <f>IF(INDEX(Nino34_long!$B$82:$M$146,INT((ROW($A9)-ROW($A$2))/12)+1,MOD(ROW($A9)-ROW($A$2),12)+1)=-99.99,"",INDEX(Nino34_long!$B$82:$M$146,INT((ROW($A9)-ROW($A$2))/12)+1,MOD(ROW($A9)-ROW($A$2),12)+1))</f>
        <v>26.24</v>
      </c>
      <c r="G9" s="8" t="str">
        <f t="shared" si="0"/>
        <v>No_Start</v>
      </c>
      <c r="H9" s="8" t="str">
        <f t="shared" si="1"/>
        <v>No_</v>
      </c>
      <c r="I9" s="8">
        <f t="shared" si="2"/>
        <v>0.5</v>
      </c>
      <c r="AQ9" t="b">
        <f>(AV9=AY9)</f>
        <v>1</v>
      </c>
      <c r="AR9" t="b">
        <f t="shared" ref="AR9:AR40" si="3">(AV9=AW9)</f>
        <v>1</v>
      </c>
      <c r="AS9" t="b">
        <f t="shared" ref="AS9:AS40" si="4">(AV9=AX9)</f>
        <v>1</v>
      </c>
      <c r="AT9" s="14" t="s">
        <v>58</v>
      </c>
      <c r="AU9" s="7">
        <v>1951</v>
      </c>
      <c r="AV9" s="33" t="s">
        <v>27</v>
      </c>
      <c r="AW9" s="20" t="s">
        <v>27</v>
      </c>
      <c r="AX9" s="39" t="s">
        <v>27</v>
      </c>
      <c r="AY9" s="29" t="s">
        <v>27</v>
      </c>
      <c r="AZ9" s="40" t="s">
        <v>27</v>
      </c>
      <c r="BA9" s="15" t="s">
        <v>27</v>
      </c>
    </row>
    <row r="10" spans="1:54" ht="24.95" customHeight="1" x14ac:dyDescent="0.25">
      <c r="A10" s="1">
        <v>1950</v>
      </c>
      <c r="B10">
        <v>9</v>
      </c>
      <c r="C10" s="4">
        <v>25.78</v>
      </c>
      <c r="D10" s="4">
        <v>26.3</v>
      </c>
      <c r="E10" s="4">
        <v>-0.52</v>
      </c>
      <c r="F10" s="6">
        <f>IF(INDEX(Nino34_long!$B$82:$M$146,INT((ROW($A10)-ROW($A$2))/12)+1,MOD(ROW($A10)-ROW($A$2),12)+1)=-99.99,"",INDEX(Nino34_long!$B$82:$M$146,INT((ROW($A10)-ROW($A$2))/12)+1,MOD(ROW($A10)-ROW($A$2),12)+1))</f>
        <v>25.65</v>
      </c>
      <c r="G10" s="8" t="str">
        <f t="shared" si="0"/>
        <v>No_Start</v>
      </c>
      <c r="H10" s="8" t="str">
        <f t="shared" si="1"/>
        <v>No_</v>
      </c>
      <c r="I10" s="8">
        <f t="shared" si="2"/>
        <v>0.5</v>
      </c>
      <c r="AQ10" t="b">
        <f t="shared" ref="AQ10:AQ71" si="5">(AV10=AY10)</f>
        <v>1</v>
      </c>
      <c r="AR10" t="b">
        <f t="shared" si="3"/>
        <v>1</v>
      </c>
      <c r="AS10" t="b">
        <f t="shared" si="4"/>
        <v>1</v>
      </c>
      <c r="AT10" s="14" t="s">
        <v>58</v>
      </c>
      <c r="AU10" s="7">
        <v>1952</v>
      </c>
      <c r="AV10" s="33" t="s">
        <v>28</v>
      </c>
      <c r="AW10" s="20" t="s">
        <v>28</v>
      </c>
      <c r="AX10" s="39" t="s">
        <v>28</v>
      </c>
      <c r="AY10" s="29" t="s">
        <v>28</v>
      </c>
      <c r="AZ10" s="40" t="s">
        <v>28</v>
      </c>
      <c r="BA10" s="15" t="s">
        <v>28</v>
      </c>
    </row>
    <row r="11" spans="1:54" ht="24.95" customHeight="1" x14ac:dyDescent="0.25">
      <c r="A11" s="1">
        <v>1950</v>
      </c>
      <c r="B11">
        <v>10</v>
      </c>
      <c r="C11" s="4">
        <v>25.95</v>
      </c>
      <c r="D11" s="4">
        <v>26.22</v>
      </c>
      <c r="E11" s="4">
        <v>-0.27</v>
      </c>
      <c r="F11" s="6">
        <f>IF(INDEX(Nino34_long!$B$82:$M$146,INT((ROW($A11)-ROW($A$2))/12)+1,MOD(ROW($A11)-ROW($A$2),12)+1)=-99.99,"",INDEX(Nino34_long!$B$82:$M$146,INT((ROW($A11)-ROW($A$2))/12)+1,MOD(ROW($A11)-ROW($A$2),12)+1))</f>
        <v>25.9</v>
      </c>
      <c r="G11" s="8" t="str">
        <f t="shared" si="0"/>
        <v>No_Start</v>
      </c>
      <c r="H11" s="8" t="str">
        <f t="shared" si="1"/>
        <v>No_</v>
      </c>
      <c r="I11" s="8">
        <f t="shared" si="2"/>
        <v>0.5</v>
      </c>
      <c r="AQ11" t="b">
        <f t="shared" si="5"/>
        <v>1</v>
      </c>
      <c r="AR11" t="b">
        <f t="shared" si="3"/>
        <v>1</v>
      </c>
      <c r="AS11" t="b">
        <f t="shared" si="4"/>
        <v>1</v>
      </c>
      <c r="AT11" s="14" t="s">
        <v>58</v>
      </c>
      <c r="AU11" s="7">
        <v>1953</v>
      </c>
      <c r="AV11" s="33" t="s">
        <v>27</v>
      </c>
      <c r="AW11" s="20" t="s">
        <v>27</v>
      </c>
      <c r="AX11" s="39" t="s">
        <v>27</v>
      </c>
      <c r="AY11" s="29" t="s">
        <v>27</v>
      </c>
      <c r="AZ11" s="40" t="s">
        <v>27</v>
      </c>
      <c r="BA11" s="15" t="s">
        <v>27</v>
      </c>
    </row>
    <row r="12" spans="1:54" ht="24.95" customHeight="1" x14ac:dyDescent="0.25">
      <c r="A12" s="1">
        <v>1950</v>
      </c>
      <c r="B12">
        <v>11</v>
      </c>
      <c r="C12" s="4">
        <v>25.63</v>
      </c>
      <c r="D12" s="4">
        <v>26.21</v>
      </c>
      <c r="E12" s="4">
        <v>-0.59</v>
      </c>
      <c r="F12" s="6">
        <f>IF(INDEX(Nino34_long!$B$82:$M$146,INT((ROW($A12)-ROW($A$2))/12)+1,MOD(ROW($A12)-ROW($A$2),12)+1)=-99.99,"",INDEX(Nino34_long!$B$82:$M$146,INT((ROW($A12)-ROW($A$2))/12)+1,MOD(ROW($A12)-ROW($A$2),12)+1))</f>
        <v>25.27</v>
      </c>
      <c r="G12" s="8" t="str">
        <f t="shared" si="0"/>
        <v>No_Start</v>
      </c>
      <c r="H12" s="8" t="str">
        <f t="shared" si="1"/>
        <v>No_</v>
      </c>
      <c r="I12" s="8">
        <f t="shared" si="2"/>
        <v>0.5</v>
      </c>
      <c r="AQ12" t="b">
        <f t="shared" si="5"/>
        <v>1</v>
      </c>
      <c r="AR12" t="b">
        <f t="shared" si="3"/>
        <v>1</v>
      </c>
      <c r="AS12" t="b">
        <f t="shared" si="4"/>
        <v>1</v>
      </c>
      <c r="AT12" s="14" t="s">
        <v>58</v>
      </c>
      <c r="AU12" s="7">
        <v>1954</v>
      </c>
      <c r="AV12" s="33" t="s">
        <v>28</v>
      </c>
      <c r="AW12" s="20" t="s">
        <v>28</v>
      </c>
      <c r="AX12" s="39" t="s">
        <v>28</v>
      </c>
      <c r="AY12" s="29" t="s">
        <v>28</v>
      </c>
      <c r="AZ12" s="40" t="s">
        <v>28</v>
      </c>
      <c r="BA12" s="15" t="s">
        <v>28</v>
      </c>
    </row>
    <row r="13" spans="1:54" ht="24.95" customHeight="1" x14ac:dyDescent="0.25">
      <c r="A13" s="1">
        <v>1950</v>
      </c>
      <c r="B13">
        <v>12</v>
      </c>
      <c r="C13" s="4">
        <v>25.5</v>
      </c>
      <c r="D13" s="4">
        <v>26.28</v>
      </c>
      <c r="E13" s="4">
        <v>-0.78</v>
      </c>
      <c r="F13" s="6">
        <f>IF(INDEX(Nino34_long!$B$82:$M$146,INT((ROW($A13)-ROW($A$2))/12)+1,MOD(ROW($A13)-ROW($A$2),12)+1)=-99.99,"",INDEX(Nino34_long!$B$82:$M$146,INT((ROW($A13)-ROW($A$2))/12)+1,MOD(ROW($A13)-ROW($A$2),12)+1))</f>
        <v>25.55</v>
      </c>
      <c r="G13" s="8" t="str">
        <f t="shared" si="0"/>
        <v>No_Start</v>
      </c>
      <c r="H13" s="8" t="str">
        <f t="shared" si="1"/>
        <v>No_</v>
      </c>
      <c r="I13" s="8">
        <f t="shared" si="2"/>
        <v>0.5</v>
      </c>
      <c r="AQ13" t="b">
        <f t="shared" si="5"/>
        <v>1</v>
      </c>
      <c r="AR13" t="b">
        <f t="shared" si="3"/>
        <v>1</v>
      </c>
      <c r="AS13" t="b">
        <f t="shared" si="4"/>
        <v>1</v>
      </c>
      <c r="AT13" s="14" t="s">
        <v>58</v>
      </c>
      <c r="AU13" s="7">
        <v>1955</v>
      </c>
      <c r="AV13" s="33" t="s">
        <v>28</v>
      </c>
      <c r="AW13" s="20" t="s">
        <v>28</v>
      </c>
      <c r="AX13" s="39" t="s">
        <v>28</v>
      </c>
      <c r="AY13" s="29" t="s">
        <v>28</v>
      </c>
      <c r="AZ13" s="40" t="s">
        <v>28</v>
      </c>
      <c r="BA13" s="15" t="s">
        <v>28</v>
      </c>
    </row>
    <row r="14" spans="1:54" ht="24.95" customHeight="1" x14ac:dyDescent="0.25">
      <c r="A14" s="1">
        <v>1951</v>
      </c>
      <c r="B14">
        <v>1</v>
      </c>
      <c r="C14" s="4">
        <v>25.47</v>
      </c>
      <c r="D14" s="4">
        <v>26.26</v>
      </c>
      <c r="E14" s="4">
        <v>-0.79</v>
      </c>
      <c r="F14" s="6">
        <f>IF(INDEX(Nino34_long!$B$82:$M$146,INT((ROW($A14)-ROW($A$2))/12)+1,MOD(ROW($A14)-ROW($A$2),12)+1)=-99.99,"",INDEX(Nino34_long!$B$82:$M$146,INT((ROW($A14)-ROW($A$2))/12)+1,MOD(ROW($A14)-ROW($A$2),12)+1))</f>
        <v>25.45</v>
      </c>
      <c r="G14" s="8" t="str">
        <f t="shared" si="0"/>
        <v>No_Start</v>
      </c>
      <c r="H14" s="8" t="str">
        <f t="shared" si="1"/>
        <v>No_</v>
      </c>
      <c r="I14" s="8">
        <f t="shared" si="2"/>
        <v>0.5</v>
      </c>
      <c r="AQ14" t="b">
        <f t="shared" si="5"/>
        <v>1</v>
      </c>
      <c r="AR14" t="b">
        <f t="shared" si="3"/>
        <v>1</v>
      </c>
      <c r="AS14" t="b">
        <f t="shared" si="4"/>
        <v>1</v>
      </c>
      <c r="AT14" s="14" t="s">
        <v>58</v>
      </c>
      <c r="AU14" s="7">
        <v>1956</v>
      </c>
      <c r="AV14" s="33" t="s">
        <v>27</v>
      </c>
      <c r="AW14" s="20" t="s">
        <v>27</v>
      </c>
      <c r="AX14" s="39" t="s">
        <v>27</v>
      </c>
      <c r="AY14" s="29" t="s">
        <v>27</v>
      </c>
      <c r="AZ14" s="40" t="s">
        <v>27</v>
      </c>
      <c r="BA14" s="15" t="s">
        <v>28</v>
      </c>
    </row>
    <row r="15" spans="1:54" ht="24.95" customHeight="1" x14ac:dyDescent="0.25">
      <c r="A15" s="1">
        <v>1951</v>
      </c>
      <c r="B15">
        <v>2</v>
      </c>
      <c r="C15" s="4">
        <v>25.8</v>
      </c>
      <c r="D15" s="4">
        <v>26.53</v>
      </c>
      <c r="E15" s="4">
        <v>-0.73</v>
      </c>
      <c r="F15" s="6">
        <f>IF(INDEX(Nino34_long!$B$82:$M$146,INT((ROW($A15)-ROW($A$2))/12)+1,MOD(ROW($A15)-ROW($A$2),12)+1)=-99.99,"",INDEX(Nino34_long!$B$82:$M$146,INT((ROW($A15)-ROW($A$2))/12)+1,MOD(ROW($A15)-ROW($A$2),12)+1))</f>
        <v>26.02</v>
      </c>
      <c r="G15" s="8" t="str">
        <f t="shared" si="0"/>
        <v>No_Start</v>
      </c>
      <c r="H15" s="8" t="str">
        <f t="shared" si="1"/>
        <v>No_</v>
      </c>
      <c r="I15" s="8">
        <f t="shared" si="2"/>
        <v>0.5</v>
      </c>
      <c r="AQ15" t="b">
        <f t="shared" si="5"/>
        <v>1</v>
      </c>
      <c r="AR15" t="b">
        <f t="shared" si="3"/>
        <v>1</v>
      </c>
      <c r="AS15" t="b">
        <f t="shared" si="4"/>
        <v>1</v>
      </c>
      <c r="AT15" s="14" t="s">
        <v>58</v>
      </c>
      <c r="AU15" s="7">
        <v>1957</v>
      </c>
      <c r="AV15" s="33" t="s">
        <v>28</v>
      </c>
      <c r="AW15" s="20" t="s">
        <v>28</v>
      </c>
      <c r="AX15" s="39" t="s">
        <v>28</v>
      </c>
      <c r="AY15" s="29" t="s">
        <v>28</v>
      </c>
      <c r="AZ15" s="40" t="s">
        <v>28</v>
      </c>
      <c r="BA15" s="15" t="s">
        <v>27</v>
      </c>
    </row>
    <row r="16" spans="1:54" ht="24.95" customHeight="1" x14ac:dyDescent="0.25">
      <c r="A16" s="1">
        <v>1951</v>
      </c>
      <c r="B16">
        <v>3</v>
      </c>
      <c r="C16" s="4">
        <v>26.75</v>
      </c>
      <c r="D16" s="4">
        <v>27.09</v>
      </c>
      <c r="E16" s="4">
        <v>-0.34</v>
      </c>
      <c r="F16" s="6">
        <f>IF(INDEX(Nino34_long!$B$82:$M$146,INT((ROW($A16)-ROW($A$2))/12)+1,MOD(ROW($A16)-ROW($A$2),12)+1)=-99.99,"",INDEX(Nino34_long!$B$82:$M$146,INT((ROW($A16)-ROW($A$2))/12)+1,MOD(ROW($A16)-ROW($A$2),12)+1))</f>
        <v>26.48</v>
      </c>
      <c r="G16" s="8" t="str">
        <f t="shared" si="0"/>
        <v>No_Start</v>
      </c>
      <c r="H16" s="8" t="str">
        <f t="shared" si="1"/>
        <v>No_</v>
      </c>
      <c r="I16" s="8">
        <f t="shared" si="2"/>
        <v>0.5</v>
      </c>
      <c r="AQ16" t="b">
        <f t="shared" si="5"/>
        <v>0</v>
      </c>
      <c r="AR16" t="b">
        <f t="shared" si="3"/>
        <v>1</v>
      </c>
      <c r="AS16" t="b">
        <f t="shared" si="4"/>
        <v>0</v>
      </c>
      <c r="AT16" s="14" t="s">
        <v>58</v>
      </c>
      <c r="AU16" s="7">
        <v>1958</v>
      </c>
      <c r="AV16" s="33" t="s">
        <v>27</v>
      </c>
      <c r="AW16" s="20" t="s">
        <v>27</v>
      </c>
      <c r="AX16" s="39" t="s">
        <v>28</v>
      </c>
      <c r="AY16" s="29" t="s">
        <v>28</v>
      </c>
      <c r="AZ16" s="40" t="s">
        <v>28</v>
      </c>
      <c r="BA16" s="15" t="s">
        <v>28</v>
      </c>
      <c r="BB16" s="46" t="s">
        <v>65</v>
      </c>
    </row>
    <row r="17" spans="1:54" ht="24.95" customHeight="1" x14ac:dyDescent="0.25">
      <c r="A17" s="1">
        <v>1951</v>
      </c>
      <c r="B17">
        <v>4</v>
      </c>
      <c r="C17" s="4">
        <v>27.27</v>
      </c>
      <c r="D17" s="4">
        <v>27.5</v>
      </c>
      <c r="E17" s="4">
        <v>-0.24</v>
      </c>
      <c r="F17" s="6">
        <f>IF(INDEX(Nino34_long!$B$82:$M$146,INT((ROW($A17)-ROW($A$2))/12)+1,MOD(ROW($A17)-ROW($A$2),12)+1)=-99.99,"",INDEX(Nino34_long!$B$82:$M$146,INT((ROW($A17)-ROW($A$2))/12)+1,MOD(ROW($A17)-ROW($A$2),12)+1))</f>
        <v>27.6</v>
      </c>
      <c r="G17" s="8" t="str">
        <f t="shared" si="0"/>
        <v>No_Start</v>
      </c>
      <c r="H17" s="8" t="str">
        <f t="shared" si="1"/>
        <v>No_</v>
      </c>
      <c r="I17" s="8">
        <f t="shared" si="2"/>
        <v>0.5</v>
      </c>
      <c r="AQ17" t="b">
        <f t="shared" si="5"/>
        <v>0</v>
      </c>
      <c r="AR17" t="b">
        <f t="shared" si="3"/>
        <v>0</v>
      </c>
      <c r="AS17" t="b">
        <f t="shared" si="4"/>
        <v>0</v>
      </c>
      <c r="AT17" s="14" t="s">
        <v>58</v>
      </c>
      <c r="AU17" s="7">
        <v>1959</v>
      </c>
      <c r="AV17" s="33" t="s">
        <v>28</v>
      </c>
      <c r="AW17" s="20" t="s">
        <v>27</v>
      </c>
      <c r="AX17" s="39" t="s">
        <v>27</v>
      </c>
      <c r="AY17" s="29" t="s">
        <v>27</v>
      </c>
      <c r="AZ17" s="40" t="s">
        <v>27</v>
      </c>
      <c r="BA17" s="15" t="s">
        <v>28</v>
      </c>
      <c r="BB17" s="46" t="s">
        <v>29</v>
      </c>
    </row>
    <row r="18" spans="1:54" ht="24.95" customHeight="1" x14ac:dyDescent="0.25">
      <c r="A18" s="1">
        <v>1951</v>
      </c>
      <c r="B18">
        <v>5</v>
      </c>
      <c r="C18" s="4">
        <v>27.7</v>
      </c>
      <c r="D18" s="4">
        <v>27.58</v>
      </c>
      <c r="E18" s="4">
        <v>0.11</v>
      </c>
      <c r="F18" s="6">
        <f>IF(INDEX(Nino34_long!$B$82:$M$146,INT((ROW($A18)-ROW($A$2))/12)+1,MOD(ROW($A18)-ROW($A$2),12)+1)=-99.99,"",INDEX(Nino34_long!$B$82:$M$146,INT((ROW($A18)-ROW($A$2))/12)+1,MOD(ROW($A18)-ROW($A$2),12)+1))</f>
        <v>27.77</v>
      </c>
      <c r="G18" s="8" t="str">
        <f t="shared" si="0"/>
        <v>No_Start</v>
      </c>
      <c r="H18" s="8" t="str">
        <f t="shared" si="1"/>
        <v>No_</v>
      </c>
      <c r="I18" s="8">
        <f t="shared" si="2"/>
        <v>0.5</v>
      </c>
      <c r="AQ18" t="b">
        <f t="shared" si="5"/>
        <v>1</v>
      </c>
      <c r="AR18" t="b">
        <f t="shared" si="3"/>
        <v>1</v>
      </c>
      <c r="AS18" t="b">
        <f t="shared" si="4"/>
        <v>1</v>
      </c>
      <c r="AT18" s="14" t="s">
        <v>58</v>
      </c>
      <c r="AU18" s="7">
        <v>1960</v>
      </c>
      <c r="AV18" s="33" t="s">
        <v>28</v>
      </c>
      <c r="AW18" s="20" t="s">
        <v>28</v>
      </c>
      <c r="AX18" s="39" t="s">
        <v>28</v>
      </c>
      <c r="AY18" s="29" t="s">
        <v>28</v>
      </c>
      <c r="AZ18" s="40" t="s">
        <v>28</v>
      </c>
      <c r="BA18" s="15" t="s">
        <v>28</v>
      </c>
      <c r="BB18" s="46" t="s">
        <v>32</v>
      </c>
    </row>
    <row r="19" spans="1:54" ht="24.95" customHeight="1" x14ac:dyDescent="0.25">
      <c r="A19" s="1">
        <v>1951</v>
      </c>
      <c r="B19">
        <v>6</v>
      </c>
      <c r="C19" s="4">
        <v>27.46</v>
      </c>
      <c r="D19" s="4">
        <v>27.31</v>
      </c>
      <c r="E19" s="4">
        <v>0.15</v>
      </c>
      <c r="F19" s="6">
        <f>IF(INDEX(Nino34_long!$B$82:$M$146,INT((ROW($A19)-ROW($A$2))/12)+1,MOD(ROW($A19)-ROW($A$2),12)+1)=-99.99,"",INDEX(Nino34_long!$B$82:$M$146,INT((ROW($A19)-ROW($A$2))/12)+1,MOD(ROW($A19)-ROW($A$2),12)+1))</f>
        <v>27.6</v>
      </c>
      <c r="G19" s="8" t="str">
        <f t="shared" si="0"/>
        <v>No_Start</v>
      </c>
      <c r="H19" s="8" t="str">
        <f t="shared" si="1"/>
        <v>No_</v>
      </c>
      <c r="I19" s="8">
        <f t="shared" si="2"/>
        <v>0.5</v>
      </c>
      <c r="AQ19" t="b">
        <f t="shared" si="5"/>
        <v>1</v>
      </c>
      <c r="AR19" t="b">
        <f t="shared" si="3"/>
        <v>1</v>
      </c>
      <c r="AS19" t="b">
        <f t="shared" si="4"/>
        <v>1</v>
      </c>
      <c r="AT19" s="14" t="s">
        <v>58</v>
      </c>
      <c r="AU19" s="7">
        <v>1961</v>
      </c>
      <c r="AV19" s="33" t="s">
        <v>28</v>
      </c>
      <c r="AW19" s="20" t="s">
        <v>28</v>
      </c>
      <c r="AX19" s="39" t="s">
        <v>28</v>
      </c>
      <c r="AY19" s="29" t="s">
        <v>28</v>
      </c>
      <c r="AZ19" s="40" t="s">
        <v>28</v>
      </c>
      <c r="BA19" s="15" t="s">
        <v>28</v>
      </c>
    </row>
    <row r="20" spans="1:54" ht="24.95" customHeight="1" x14ac:dyDescent="0.25">
      <c r="A20" s="1">
        <v>1951</v>
      </c>
      <c r="B20">
        <v>7</v>
      </c>
      <c r="C20" s="4">
        <v>27.72</v>
      </c>
      <c r="D20" s="4">
        <v>26.91</v>
      </c>
      <c r="E20" s="4">
        <v>0.81</v>
      </c>
      <c r="F20" s="6">
        <f>IF(INDEX(Nino34_long!$B$82:$M$146,INT((ROW($A20)-ROW($A$2))/12)+1,MOD(ROW($A20)-ROW($A$2),12)+1)=-99.99,"",INDEX(Nino34_long!$B$82:$M$146,INT((ROW($A20)-ROW($A$2))/12)+1,MOD(ROW($A20)-ROW($A$2),12)+1))</f>
        <v>27.88</v>
      </c>
      <c r="G20" s="8" t="str">
        <f t="shared" si="0"/>
        <v>Start_ElNino</v>
      </c>
      <c r="H20" s="8" t="str">
        <f t="shared" si="1"/>
        <v>Yes</v>
      </c>
      <c r="I20" s="8">
        <f t="shared" si="2"/>
        <v>0.81</v>
      </c>
      <c r="AQ20" t="b">
        <f t="shared" si="5"/>
        <v>1</v>
      </c>
      <c r="AR20" t="b">
        <f t="shared" si="3"/>
        <v>1</v>
      </c>
      <c r="AS20" t="b">
        <f t="shared" si="4"/>
        <v>1</v>
      </c>
      <c r="AT20" s="14" t="s">
        <v>58</v>
      </c>
      <c r="AU20" s="7">
        <v>1962</v>
      </c>
      <c r="AV20" s="33" t="s">
        <v>28</v>
      </c>
      <c r="AW20" s="20" t="s">
        <v>28</v>
      </c>
      <c r="AX20" s="39" t="s">
        <v>28</v>
      </c>
      <c r="AY20" s="29" t="s">
        <v>28</v>
      </c>
      <c r="AZ20" s="40" t="s">
        <v>28</v>
      </c>
      <c r="BA20" s="15" t="s">
        <v>28</v>
      </c>
    </row>
    <row r="21" spans="1:54" ht="24.95" customHeight="1" x14ac:dyDescent="0.25">
      <c r="A21" s="1">
        <v>1951</v>
      </c>
      <c r="B21">
        <v>8</v>
      </c>
      <c r="C21" s="4">
        <v>27.34</v>
      </c>
      <c r="D21" s="4">
        <v>26.48</v>
      </c>
      <c r="E21" s="4">
        <v>0.86</v>
      </c>
      <c r="F21" s="6">
        <f>IF(INDEX(Nino34_long!$B$82:$M$146,INT((ROW($A21)-ROW($A$2))/12)+1,MOD(ROW($A21)-ROW($A$2),12)+1)=-99.99,"",INDEX(Nino34_long!$B$82:$M$146,INT((ROW($A21)-ROW($A$2))/12)+1,MOD(ROW($A21)-ROW($A$2),12)+1))</f>
        <v>27.77</v>
      </c>
      <c r="G21" s="8" t="str">
        <f t="shared" si="0"/>
        <v>No_Start</v>
      </c>
      <c r="H21" s="8" t="str">
        <f t="shared" si="1"/>
        <v>Yes</v>
      </c>
      <c r="I21" s="8">
        <f t="shared" si="2"/>
        <v>0.86</v>
      </c>
      <c r="AQ21" t="b">
        <f t="shared" si="5"/>
        <v>1</v>
      </c>
      <c r="AR21" t="b">
        <f t="shared" si="3"/>
        <v>1</v>
      </c>
      <c r="AS21" t="b">
        <f t="shared" si="4"/>
        <v>1</v>
      </c>
      <c r="AT21" s="14" t="s">
        <v>58</v>
      </c>
      <c r="AU21" s="7">
        <v>1963</v>
      </c>
      <c r="AV21" s="33" t="s">
        <v>28</v>
      </c>
      <c r="AW21" s="20" t="s">
        <v>28</v>
      </c>
      <c r="AX21" s="39" t="s">
        <v>28</v>
      </c>
      <c r="AY21" s="29" t="s">
        <v>28</v>
      </c>
      <c r="AZ21" s="40" t="s">
        <v>28</v>
      </c>
      <c r="BA21" s="15" t="s">
        <v>27</v>
      </c>
    </row>
    <row r="22" spans="1:54" ht="24.95" customHeight="1" x14ac:dyDescent="0.25">
      <c r="A22" s="1">
        <v>1951</v>
      </c>
      <c r="B22">
        <v>9</v>
      </c>
      <c r="C22" s="4">
        <v>27.49</v>
      </c>
      <c r="D22" s="4">
        <v>26.3</v>
      </c>
      <c r="E22" s="4">
        <v>1.19</v>
      </c>
      <c r="F22" s="6">
        <f>IF(INDEX(Nino34_long!$B$82:$M$146,INT((ROW($A22)-ROW($A$2))/12)+1,MOD(ROW($A22)-ROW($A$2),12)+1)=-99.99,"",INDEX(Nino34_long!$B$82:$M$146,INT((ROW($A22)-ROW($A$2))/12)+1,MOD(ROW($A22)-ROW($A$2),12)+1))</f>
        <v>27.42</v>
      </c>
      <c r="G22" s="8" t="str">
        <f t="shared" si="0"/>
        <v>No_Start</v>
      </c>
      <c r="H22" s="8" t="str">
        <f t="shared" si="1"/>
        <v>Yes</v>
      </c>
      <c r="I22" s="8">
        <f t="shared" si="2"/>
        <v>1.19</v>
      </c>
      <c r="AQ22" t="b">
        <f t="shared" si="5"/>
        <v>1</v>
      </c>
      <c r="AR22" t="b">
        <f t="shared" si="3"/>
        <v>1</v>
      </c>
      <c r="AS22" t="b">
        <f t="shared" si="4"/>
        <v>1</v>
      </c>
      <c r="AT22" s="14" t="s">
        <v>58</v>
      </c>
      <c r="AU22" s="7">
        <v>1964</v>
      </c>
      <c r="AV22" s="33" t="s">
        <v>28</v>
      </c>
      <c r="AW22" s="20" t="s">
        <v>28</v>
      </c>
      <c r="AX22" s="39" t="s">
        <v>28</v>
      </c>
      <c r="AY22" s="29" t="s">
        <v>28</v>
      </c>
      <c r="AZ22" s="40" t="s">
        <v>28</v>
      </c>
      <c r="BA22" s="15" t="s">
        <v>28</v>
      </c>
    </row>
    <row r="23" spans="1:54" ht="24.95" customHeight="1" x14ac:dyDescent="0.25">
      <c r="A23" s="1">
        <v>1951</v>
      </c>
      <c r="B23">
        <v>10</v>
      </c>
      <c r="C23" s="4">
        <v>27.42</v>
      </c>
      <c r="D23" s="4">
        <v>26.22</v>
      </c>
      <c r="E23" s="4">
        <v>1.2</v>
      </c>
      <c r="F23" s="6">
        <f>IF(INDEX(Nino34_long!$B$82:$M$146,INT((ROW($A23)-ROW($A$2))/12)+1,MOD(ROW($A23)-ROW($A$2),12)+1)=-99.99,"",INDEX(Nino34_long!$B$82:$M$146,INT((ROW($A23)-ROW($A$2))/12)+1,MOD(ROW($A23)-ROW($A$2),12)+1))</f>
        <v>27.52</v>
      </c>
      <c r="G23" s="8" t="str">
        <f t="shared" si="0"/>
        <v>No_Start</v>
      </c>
      <c r="H23" s="8" t="str">
        <f t="shared" si="1"/>
        <v>Yes</v>
      </c>
      <c r="I23" s="8">
        <f t="shared" si="2"/>
        <v>1.2</v>
      </c>
      <c r="AQ23" t="b">
        <f t="shared" si="5"/>
        <v>1</v>
      </c>
      <c r="AR23" t="b">
        <f t="shared" si="3"/>
        <v>1</v>
      </c>
      <c r="AS23" t="b">
        <f t="shared" si="4"/>
        <v>1</v>
      </c>
      <c r="AT23" s="14" t="s">
        <v>58</v>
      </c>
      <c r="AU23" s="7">
        <v>1965</v>
      </c>
      <c r="AV23" s="33" t="s">
        <v>28</v>
      </c>
      <c r="AW23" s="20" t="s">
        <v>28</v>
      </c>
      <c r="AX23" s="39" t="s">
        <v>28</v>
      </c>
      <c r="AY23" s="29" t="s">
        <v>28</v>
      </c>
      <c r="AZ23" s="40" t="s">
        <v>28</v>
      </c>
      <c r="BA23" s="15" t="s">
        <v>27</v>
      </c>
    </row>
    <row r="24" spans="1:54" ht="24.95" customHeight="1" x14ac:dyDescent="0.25">
      <c r="A24" s="1">
        <v>1951</v>
      </c>
      <c r="B24">
        <v>11</v>
      </c>
      <c r="C24" s="4">
        <v>27.48</v>
      </c>
      <c r="D24" s="4">
        <v>26.21</v>
      </c>
      <c r="E24" s="4">
        <v>1.27</v>
      </c>
      <c r="F24" s="6">
        <f>IF(INDEX(Nino34_long!$B$82:$M$146,INT((ROW($A24)-ROW($A$2))/12)+1,MOD(ROW($A24)-ROW($A$2),12)+1)=-99.99,"",INDEX(Nino34_long!$B$82:$M$146,INT((ROW($A24)-ROW($A$2))/12)+1,MOD(ROW($A24)-ROW($A$2),12)+1))</f>
        <v>27.44</v>
      </c>
      <c r="G24" s="8" t="str">
        <f t="shared" si="0"/>
        <v>No_Start</v>
      </c>
      <c r="H24" s="8" t="str">
        <f t="shared" si="1"/>
        <v>Yes</v>
      </c>
      <c r="I24" s="8">
        <f t="shared" si="2"/>
        <v>1.27</v>
      </c>
      <c r="AQ24" t="b">
        <f t="shared" si="5"/>
        <v>1</v>
      </c>
      <c r="AR24" t="b">
        <f t="shared" si="3"/>
        <v>1</v>
      </c>
      <c r="AS24" t="b">
        <f t="shared" si="4"/>
        <v>1</v>
      </c>
      <c r="AT24" s="14" t="s">
        <v>58</v>
      </c>
      <c r="AU24" s="7">
        <v>1966</v>
      </c>
      <c r="AV24" s="33" t="s">
        <v>28</v>
      </c>
      <c r="AW24" s="20" t="s">
        <v>28</v>
      </c>
      <c r="AX24" s="39" t="s">
        <v>28</v>
      </c>
      <c r="AY24" s="29" t="s">
        <v>28</v>
      </c>
      <c r="AZ24" s="40" t="s">
        <v>28</v>
      </c>
      <c r="BA24" s="15" t="s">
        <v>28</v>
      </c>
    </row>
    <row r="25" spans="1:54" ht="24.95" customHeight="1" x14ac:dyDescent="0.25">
      <c r="A25" s="1">
        <v>1951</v>
      </c>
      <c r="B25">
        <v>12</v>
      </c>
      <c r="C25" s="4">
        <v>27.13</v>
      </c>
      <c r="D25" s="4">
        <v>26.28</v>
      </c>
      <c r="E25" s="4">
        <v>0.85</v>
      </c>
      <c r="F25" s="6">
        <f>IF(INDEX(Nino34_long!$B$82:$M$146,INT((ROW($A25)-ROW($A$2))/12)+1,MOD(ROW($A25)-ROW($A$2),12)+1)=-99.99,"",INDEX(Nino34_long!$B$82:$M$146,INT((ROW($A25)-ROW($A$2))/12)+1,MOD(ROW($A25)-ROW($A$2),12)+1))</f>
        <v>27.3</v>
      </c>
      <c r="G25" s="8" t="str">
        <f t="shared" si="0"/>
        <v>No_Start</v>
      </c>
      <c r="H25" s="8" t="str">
        <f t="shared" si="1"/>
        <v>Yes</v>
      </c>
      <c r="I25" s="8">
        <f t="shared" si="2"/>
        <v>0.85</v>
      </c>
      <c r="AQ25" t="b">
        <f t="shared" si="5"/>
        <v>1</v>
      </c>
      <c r="AR25" t="b">
        <f t="shared" si="3"/>
        <v>1</v>
      </c>
      <c r="AS25" t="b">
        <f t="shared" si="4"/>
        <v>1</v>
      </c>
      <c r="AT25" s="14" t="s">
        <v>58</v>
      </c>
      <c r="AU25" s="7">
        <v>1967</v>
      </c>
      <c r="AV25" s="33" t="s">
        <v>28</v>
      </c>
      <c r="AW25" s="20" t="s">
        <v>28</v>
      </c>
      <c r="AX25" s="39" t="s">
        <v>28</v>
      </c>
      <c r="AY25" s="29" t="s">
        <v>28</v>
      </c>
      <c r="AZ25" s="40" t="s">
        <v>28</v>
      </c>
      <c r="BA25" s="15" t="s">
        <v>28</v>
      </c>
    </row>
    <row r="26" spans="1:54" ht="24.95" customHeight="1" x14ac:dyDescent="0.25">
      <c r="A26" s="1">
        <v>1952</v>
      </c>
      <c r="B26">
        <v>1</v>
      </c>
      <c r="C26" s="4">
        <v>26.85</v>
      </c>
      <c r="D26" s="4">
        <v>26.26</v>
      </c>
      <c r="E26" s="4">
        <v>0.59</v>
      </c>
      <c r="F26" s="6">
        <f>IF(INDEX(Nino34_long!$B$82:$M$146,INT((ROW($A26)-ROW($A$2))/12)+1,MOD(ROW($A26)-ROW($A$2),12)+1)=-99.99,"",INDEX(Nino34_long!$B$82:$M$146,INT((ROW($A26)-ROW($A$2))/12)+1,MOD(ROW($A26)-ROW($A$2),12)+1))</f>
        <v>26.97</v>
      </c>
      <c r="G26" s="8" t="str">
        <f t="shared" si="0"/>
        <v>No_Start</v>
      </c>
      <c r="H26" s="8" t="str">
        <f t="shared" si="1"/>
        <v>Yes</v>
      </c>
      <c r="I26" s="8">
        <f t="shared" si="2"/>
        <v>0.59</v>
      </c>
      <c r="AQ26" t="b">
        <f t="shared" si="5"/>
        <v>1</v>
      </c>
      <c r="AR26" t="b">
        <f t="shared" si="3"/>
        <v>1</v>
      </c>
      <c r="AS26" t="b">
        <f t="shared" si="4"/>
        <v>1</v>
      </c>
      <c r="AT26" s="14" t="s">
        <v>58</v>
      </c>
      <c r="AU26" s="7">
        <v>1968</v>
      </c>
      <c r="AV26" s="33" t="s">
        <v>27</v>
      </c>
      <c r="AW26" s="20" t="s">
        <v>27</v>
      </c>
      <c r="AX26" s="39" t="s">
        <v>27</v>
      </c>
      <c r="AY26" s="29" t="s">
        <v>27</v>
      </c>
      <c r="AZ26" s="40" t="s">
        <v>27</v>
      </c>
      <c r="BA26" s="15" t="s">
        <v>27</v>
      </c>
      <c r="BB26" s="46" t="s">
        <v>30</v>
      </c>
    </row>
    <row r="27" spans="1:54" ht="24.95" customHeight="1" x14ac:dyDescent="0.25">
      <c r="A27" s="1">
        <v>1952</v>
      </c>
      <c r="B27">
        <v>2</v>
      </c>
      <c r="C27" s="4">
        <v>26.8</v>
      </c>
      <c r="D27" s="4">
        <v>26.53</v>
      </c>
      <c r="E27" s="4">
        <v>0.27</v>
      </c>
      <c r="F27" s="6">
        <f>IF(INDEX(Nino34_long!$B$82:$M$146,INT((ROW($A27)-ROW($A$2))/12)+1,MOD(ROW($A27)-ROW($A$2),12)+1)=-99.99,"",INDEX(Nino34_long!$B$82:$M$146,INT((ROW($A27)-ROW($A$2))/12)+1,MOD(ROW($A27)-ROW($A$2),12)+1))</f>
        <v>27</v>
      </c>
      <c r="G27" s="8" t="str">
        <f t="shared" si="0"/>
        <v>No_Start</v>
      </c>
      <c r="H27" s="8" t="str">
        <f t="shared" si="1"/>
        <v>No_</v>
      </c>
      <c r="I27" s="8">
        <f t="shared" si="2"/>
        <v>0.5</v>
      </c>
      <c r="AQ27" t="b">
        <f t="shared" si="5"/>
        <v>1</v>
      </c>
      <c r="AR27" t="b">
        <f t="shared" si="3"/>
        <v>1</v>
      </c>
      <c r="AS27" t="b">
        <f t="shared" si="4"/>
        <v>1</v>
      </c>
      <c r="AT27" s="14" t="s">
        <v>58</v>
      </c>
      <c r="AU27" s="7">
        <v>1969</v>
      </c>
      <c r="AV27" s="33" t="s">
        <v>28</v>
      </c>
      <c r="AW27" s="20" t="s">
        <v>28</v>
      </c>
      <c r="AX27" s="39" t="s">
        <v>28</v>
      </c>
      <c r="AY27" s="29" t="s">
        <v>28</v>
      </c>
      <c r="AZ27" s="40" t="s">
        <v>28</v>
      </c>
      <c r="BA27" s="15" t="s">
        <v>27</v>
      </c>
      <c r="BB27" s="46" t="s">
        <v>31</v>
      </c>
    </row>
    <row r="28" spans="1:54" ht="24.95" customHeight="1" x14ac:dyDescent="0.25">
      <c r="A28" s="1">
        <v>1952</v>
      </c>
      <c r="B28">
        <v>3</v>
      </c>
      <c r="C28" s="4">
        <v>27.33</v>
      </c>
      <c r="D28" s="4">
        <v>27.09</v>
      </c>
      <c r="E28" s="4">
        <v>0.24</v>
      </c>
      <c r="F28" s="6">
        <f>IF(INDEX(Nino34_long!$B$82:$M$146,INT((ROW($A28)-ROW($A$2))/12)+1,MOD(ROW($A28)-ROW($A$2),12)+1)=-99.99,"",INDEX(Nino34_long!$B$82:$M$146,INT((ROW($A28)-ROW($A$2))/12)+1,MOD(ROW($A28)-ROW($A$2),12)+1))</f>
        <v>27.3</v>
      </c>
      <c r="G28" s="8" t="str">
        <f t="shared" si="0"/>
        <v>No_Start</v>
      </c>
      <c r="H28" s="8" t="str">
        <f t="shared" si="1"/>
        <v>No_</v>
      </c>
      <c r="I28" s="8">
        <f t="shared" si="2"/>
        <v>0.5</v>
      </c>
      <c r="AQ28" t="b">
        <f t="shared" si="5"/>
        <v>1</v>
      </c>
      <c r="AR28" t="b">
        <f t="shared" si="3"/>
        <v>1</v>
      </c>
      <c r="AS28" t="b">
        <f t="shared" si="4"/>
        <v>1</v>
      </c>
      <c r="AT28" s="14" t="s">
        <v>58</v>
      </c>
      <c r="AU28" s="7">
        <v>1970</v>
      </c>
      <c r="AV28" s="33" t="s">
        <v>28</v>
      </c>
      <c r="AW28" s="20" t="s">
        <v>28</v>
      </c>
      <c r="AX28" s="39" t="s">
        <v>28</v>
      </c>
      <c r="AY28" s="29" t="s">
        <v>28</v>
      </c>
      <c r="AZ28" s="40" t="s">
        <v>28</v>
      </c>
      <c r="BA28" s="15" t="s">
        <v>28</v>
      </c>
      <c r="BB28" s="46" t="s">
        <v>33</v>
      </c>
    </row>
    <row r="29" spans="1:54" ht="24.95" customHeight="1" x14ac:dyDescent="0.25">
      <c r="A29" s="1">
        <v>1952</v>
      </c>
      <c r="B29">
        <v>4</v>
      </c>
      <c r="C29" s="4">
        <v>27.88</v>
      </c>
      <c r="D29" s="4">
        <v>27.5</v>
      </c>
      <c r="E29" s="4">
        <v>0.38</v>
      </c>
      <c r="F29" s="6">
        <f>IF(INDEX(Nino34_long!$B$82:$M$146,INT((ROW($A29)-ROW($A$2))/12)+1,MOD(ROW($A29)-ROW($A$2),12)+1)=-99.99,"",INDEX(Nino34_long!$B$82:$M$146,INT((ROW($A29)-ROW($A$2))/12)+1,MOD(ROW($A29)-ROW($A$2),12)+1))</f>
        <v>28.18</v>
      </c>
      <c r="G29" s="8" t="str">
        <f t="shared" si="0"/>
        <v>No_Start</v>
      </c>
      <c r="H29" s="8" t="str">
        <f t="shared" si="1"/>
        <v>No_</v>
      </c>
      <c r="I29" s="8">
        <f t="shared" si="2"/>
        <v>0.5</v>
      </c>
      <c r="AQ29" t="b">
        <f t="shared" si="5"/>
        <v>1</v>
      </c>
      <c r="AR29" t="b">
        <f t="shared" si="3"/>
        <v>1</v>
      </c>
      <c r="AS29" t="b">
        <f t="shared" si="4"/>
        <v>1</v>
      </c>
      <c r="AT29" s="14" t="s">
        <v>58</v>
      </c>
      <c r="AU29" s="7">
        <v>1971</v>
      </c>
      <c r="AV29" s="33" t="s">
        <v>28</v>
      </c>
      <c r="AW29" s="20" t="s">
        <v>28</v>
      </c>
      <c r="AX29" s="39" t="s">
        <v>28</v>
      </c>
      <c r="AY29" s="29" t="s">
        <v>28</v>
      </c>
      <c r="AZ29" s="40" t="s">
        <v>28</v>
      </c>
      <c r="BA29" s="15" t="s">
        <v>28</v>
      </c>
    </row>
    <row r="30" spans="1:54" ht="24.95" customHeight="1" x14ac:dyDescent="0.25">
      <c r="A30" s="1">
        <v>1952</v>
      </c>
      <c r="B30">
        <v>5</v>
      </c>
      <c r="C30" s="4">
        <v>27.98</v>
      </c>
      <c r="D30" s="4">
        <v>27.58</v>
      </c>
      <c r="E30" s="4">
        <v>0.39</v>
      </c>
      <c r="F30" s="6">
        <f>IF(INDEX(Nino34_long!$B$82:$M$146,INT((ROW($A30)-ROW($A$2))/12)+1,MOD(ROW($A30)-ROW($A$2),12)+1)=-99.99,"",INDEX(Nino34_long!$B$82:$M$146,INT((ROW($A30)-ROW($A$2))/12)+1,MOD(ROW($A30)-ROW($A$2),12)+1))</f>
        <v>27.48</v>
      </c>
      <c r="G30" s="8" t="str">
        <f t="shared" si="0"/>
        <v>No_Start</v>
      </c>
      <c r="H30" s="8" t="str">
        <f t="shared" si="1"/>
        <v>No_</v>
      </c>
      <c r="I30" s="8">
        <f t="shared" si="2"/>
        <v>0.5</v>
      </c>
      <c r="AQ30" t="b">
        <f t="shared" si="5"/>
        <v>1</v>
      </c>
      <c r="AR30" t="b">
        <f t="shared" si="3"/>
        <v>1</v>
      </c>
      <c r="AS30" t="b">
        <f t="shared" si="4"/>
        <v>1</v>
      </c>
      <c r="AT30" s="14" t="s">
        <v>58</v>
      </c>
      <c r="AU30" s="7">
        <v>1972</v>
      </c>
      <c r="AV30" s="33" t="s">
        <v>27</v>
      </c>
      <c r="AW30" s="20" t="s">
        <v>27</v>
      </c>
      <c r="AX30" s="39" t="s">
        <v>27</v>
      </c>
      <c r="AY30" s="29" t="s">
        <v>27</v>
      </c>
      <c r="AZ30" s="40" t="s">
        <v>27</v>
      </c>
      <c r="BA30" s="15" t="s">
        <v>27</v>
      </c>
    </row>
    <row r="31" spans="1:54" ht="24.95" customHeight="1" x14ac:dyDescent="0.25">
      <c r="A31" s="1">
        <v>1952</v>
      </c>
      <c r="B31">
        <v>6</v>
      </c>
      <c r="C31" s="4">
        <v>27.32</v>
      </c>
      <c r="D31" s="4">
        <v>27.31</v>
      </c>
      <c r="E31" s="4">
        <v>0.01</v>
      </c>
      <c r="F31" s="6">
        <f>IF(INDEX(Nino34_long!$B$82:$M$146,INT((ROW($A31)-ROW($A$2))/12)+1,MOD(ROW($A31)-ROW($A$2),12)+1)=-99.99,"",INDEX(Nino34_long!$B$82:$M$146,INT((ROW($A31)-ROW($A$2))/12)+1,MOD(ROW($A31)-ROW($A$2),12)+1))</f>
        <v>27.03</v>
      </c>
      <c r="G31" s="8" t="str">
        <f t="shared" si="0"/>
        <v>No_Start</v>
      </c>
      <c r="H31" s="8" t="str">
        <f t="shared" si="1"/>
        <v>No_</v>
      </c>
      <c r="I31" s="8">
        <f t="shared" si="2"/>
        <v>0.5</v>
      </c>
      <c r="AQ31" t="b">
        <f t="shared" si="5"/>
        <v>1</v>
      </c>
      <c r="AR31" t="b">
        <f t="shared" si="3"/>
        <v>1</v>
      </c>
      <c r="AS31" t="b">
        <f t="shared" si="4"/>
        <v>1</v>
      </c>
      <c r="AT31" s="14" t="s">
        <v>58</v>
      </c>
      <c r="AU31" s="7">
        <v>1973</v>
      </c>
      <c r="AV31" s="33" t="s">
        <v>28</v>
      </c>
      <c r="AW31" s="20" t="s">
        <v>28</v>
      </c>
      <c r="AX31" s="39" t="s">
        <v>28</v>
      </c>
      <c r="AY31" s="29" t="s">
        <v>28</v>
      </c>
      <c r="AZ31" s="40" t="s">
        <v>28</v>
      </c>
      <c r="BA31" s="15" t="s">
        <v>28</v>
      </c>
    </row>
    <row r="32" spans="1:54" ht="24.95" customHeight="1" x14ac:dyDescent="0.25">
      <c r="A32" s="1">
        <v>1952</v>
      </c>
      <c r="B32">
        <v>7</v>
      </c>
      <c r="C32" s="4">
        <v>26.72</v>
      </c>
      <c r="D32" s="4">
        <v>26.91</v>
      </c>
      <c r="E32" s="4">
        <v>-0.19</v>
      </c>
      <c r="F32" s="6">
        <f>IF(INDEX(Nino34_long!$B$82:$M$146,INT((ROW($A32)-ROW($A$2))/12)+1,MOD(ROW($A32)-ROW($A$2),12)+1)=-99.99,"",INDEX(Nino34_long!$B$82:$M$146,INT((ROW($A32)-ROW($A$2))/12)+1,MOD(ROW($A32)-ROW($A$2),12)+1))</f>
        <v>26.63</v>
      </c>
      <c r="G32" s="8" t="str">
        <f t="shared" si="0"/>
        <v>No_Start</v>
      </c>
      <c r="H32" s="8" t="str">
        <f t="shared" si="1"/>
        <v>No_</v>
      </c>
      <c r="I32" s="8">
        <f t="shared" si="2"/>
        <v>0.5</v>
      </c>
      <c r="AQ32" t="b">
        <f t="shared" si="5"/>
        <v>1</v>
      </c>
      <c r="AR32" t="b">
        <f t="shared" si="3"/>
        <v>1</v>
      </c>
      <c r="AS32" t="b">
        <f t="shared" si="4"/>
        <v>1</v>
      </c>
      <c r="AT32" s="14" t="s">
        <v>58</v>
      </c>
      <c r="AU32" s="7">
        <v>1974</v>
      </c>
      <c r="AV32" s="33" t="s">
        <v>28</v>
      </c>
      <c r="AW32" s="20" t="s">
        <v>28</v>
      </c>
      <c r="AX32" s="39" t="s">
        <v>28</v>
      </c>
      <c r="AY32" s="29" t="s">
        <v>28</v>
      </c>
      <c r="AZ32" s="40" t="s">
        <v>28</v>
      </c>
      <c r="BA32" s="15" t="s">
        <v>28</v>
      </c>
    </row>
    <row r="33" spans="1:54" ht="24.95" customHeight="1" x14ac:dyDescent="0.25">
      <c r="A33" s="1">
        <v>1952</v>
      </c>
      <c r="B33">
        <v>8</v>
      </c>
      <c r="C33" s="4">
        <v>26.46</v>
      </c>
      <c r="D33" s="4">
        <v>26.48</v>
      </c>
      <c r="E33" s="4">
        <v>-0.02</v>
      </c>
      <c r="F33" s="6">
        <f>IF(INDEX(Nino34_long!$B$82:$M$146,INT((ROW($A33)-ROW($A$2))/12)+1,MOD(ROW($A33)-ROW($A$2),12)+1)=-99.99,"",INDEX(Nino34_long!$B$82:$M$146,INT((ROW($A33)-ROW($A$2))/12)+1,MOD(ROW($A33)-ROW($A$2),12)+1))</f>
        <v>26.45</v>
      </c>
      <c r="G33" s="8" t="str">
        <f t="shared" si="0"/>
        <v>No_Start</v>
      </c>
      <c r="H33" s="8" t="str">
        <f t="shared" si="1"/>
        <v>No_</v>
      </c>
      <c r="I33" s="8">
        <f t="shared" si="2"/>
        <v>0.5</v>
      </c>
      <c r="AQ33" t="b">
        <f t="shared" si="5"/>
        <v>1</v>
      </c>
      <c r="AR33" t="b">
        <f t="shared" si="3"/>
        <v>1</v>
      </c>
      <c r="AS33" t="b">
        <f t="shared" si="4"/>
        <v>1</v>
      </c>
      <c r="AT33" s="14" t="s">
        <v>58</v>
      </c>
      <c r="AU33" s="7">
        <v>1975</v>
      </c>
      <c r="AV33" s="33" t="s">
        <v>28</v>
      </c>
      <c r="AW33" s="20" t="s">
        <v>28</v>
      </c>
      <c r="AX33" s="39" t="s">
        <v>28</v>
      </c>
      <c r="AY33" s="29" t="s">
        <v>28</v>
      </c>
      <c r="AZ33" s="40" t="s">
        <v>28</v>
      </c>
      <c r="BA33" s="15" t="s">
        <v>28</v>
      </c>
    </row>
    <row r="34" spans="1:54" ht="24.95" customHeight="1" x14ac:dyDescent="0.25">
      <c r="A34" s="1">
        <v>1952</v>
      </c>
      <c r="B34">
        <v>9</v>
      </c>
      <c r="C34" s="4">
        <v>26.54</v>
      </c>
      <c r="D34" s="4">
        <v>26.3</v>
      </c>
      <c r="E34" s="4">
        <v>0.24</v>
      </c>
      <c r="F34" s="6">
        <f>IF(INDEX(Nino34_long!$B$82:$M$146,INT((ROW($A34)-ROW($A$2))/12)+1,MOD(ROW($A34)-ROW($A$2),12)+1)=-99.99,"",INDEX(Nino34_long!$B$82:$M$146,INT((ROW($A34)-ROW($A$2))/12)+1,MOD(ROW($A34)-ROW($A$2),12)+1))</f>
        <v>26.4</v>
      </c>
      <c r="G34" s="8" t="str">
        <f t="shared" si="0"/>
        <v>No_Start</v>
      </c>
      <c r="H34" s="8" t="str">
        <f t="shared" si="1"/>
        <v>No_</v>
      </c>
      <c r="I34" s="8">
        <f t="shared" si="2"/>
        <v>0.5</v>
      </c>
      <c r="AQ34" t="b">
        <f t="shared" si="5"/>
        <v>1</v>
      </c>
      <c r="AR34" t="b">
        <f t="shared" si="3"/>
        <v>1</v>
      </c>
      <c r="AS34" t="b">
        <f t="shared" si="4"/>
        <v>0</v>
      </c>
      <c r="AT34" s="14" t="s">
        <v>58</v>
      </c>
      <c r="AU34" s="7">
        <v>1976</v>
      </c>
      <c r="AV34" s="33" t="s">
        <v>27</v>
      </c>
      <c r="AW34" s="20" t="s">
        <v>27</v>
      </c>
      <c r="AX34" s="39" t="s">
        <v>28</v>
      </c>
      <c r="AY34" s="29" t="s">
        <v>27</v>
      </c>
      <c r="AZ34" s="40" t="s">
        <v>28</v>
      </c>
      <c r="BA34" s="15" t="s">
        <v>28</v>
      </c>
      <c r="BB34" s="46" t="s">
        <v>34</v>
      </c>
    </row>
    <row r="35" spans="1:54" ht="24.95" customHeight="1" x14ac:dyDescent="0.25">
      <c r="A35" s="1">
        <v>1952</v>
      </c>
      <c r="B35">
        <v>10</v>
      </c>
      <c r="C35" s="4">
        <v>26.53</v>
      </c>
      <c r="D35" s="4">
        <v>26.22</v>
      </c>
      <c r="E35" s="4">
        <v>0.31</v>
      </c>
      <c r="F35" s="6">
        <f>IF(INDEX(Nino34_long!$B$82:$M$146,INT((ROW($A35)-ROW($A$2))/12)+1,MOD(ROW($A35)-ROW($A$2),12)+1)=-99.99,"",INDEX(Nino34_long!$B$82:$M$146,INT((ROW($A35)-ROW($A$2))/12)+1,MOD(ROW($A35)-ROW($A$2),12)+1))</f>
        <v>26.7</v>
      </c>
      <c r="G35" s="8" t="str">
        <f t="shared" si="0"/>
        <v>No_Start</v>
      </c>
      <c r="H35" s="8" t="str">
        <f t="shared" si="1"/>
        <v>No_</v>
      </c>
      <c r="I35" s="8">
        <f t="shared" si="2"/>
        <v>0.5</v>
      </c>
      <c r="AQ35" t="b">
        <f t="shared" si="5"/>
        <v>1</v>
      </c>
      <c r="AR35" t="b">
        <f t="shared" si="3"/>
        <v>1</v>
      </c>
      <c r="AS35" t="b">
        <f t="shared" si="4"/>
        <v>0</v>
      </c>
      <c r="AT35" s="14" t="s">
        <v>58</v>
      </c>
      <c r="AU35" s="7">
        <v>1977</v>
      </c>
      <c r="AV35" s="33" t="s">
        <v>27</v>
      </c>
      <c r="AW35" s="20" t="s">
        <v>27</v>
      </c>
      <c r="AX35" s="39" t="s">
        <v>28</v>
      </c>
      <c r="AY35" s="29" t="s">
        <v>27</v>
      </c>
      <c r="AZ35" s="40" t="s">
        <v>28</v>
      </c>
      <c r="BA35" s="15" t="s">
        <v>27</v>
      </c>
      <c r="BB35" s="46" t="s">
        <v>35</v>
      </c>
    </row>
    <row r="36" spans="1:54" ht="24.95" customHeight="1" x14ac:dyDescent="0.25">
      <c r="A36" s="1">
        <v>1952</v>
      </c>
      <c r="B36">
        <v>11</v>
      </c>
      <c r="C36" s="4">
        <v>26.35</v>
      </c>
      <c r="D36" s="4">
        <v>26.21</v>
      </c>
      <c r="E36" s="4">
        <v>0.14000000000000001</v>
      </c>
      <c r="F36" s="6">
        <f>IF(INDEX(Nino34_long!$B$82:$M$146,INT((ROW($A36)-ROW($A$2))/12)+1,MOD(ROW($A36)-ROW($A$2),12)+1)=-99.99,"",INDEX(Nino34_long!$B$82:$M$146,INT((ROW($A36)-ROW($A$2))/12)+1,MOD(ROW($A36)-ROW($A$2),12)+1))</f>
        <v>26.33</v>
      </c>
      <c r="G36" s="8" t="str">
        <f t="shared" si="0"/>
        <v>No_Start</v>
      </c>
      <c r="H36" s="8" t="str">
        <f t="shared" si="1"/>
        <v>No_</v>
      </c>
      <c r="I36" s="8">
        <f t="shared" si="2"/>
        <v>0.5</v>
      </c>
      <c r="AQ36" t="b">
        <f t="shared" si="5"/>
        <v>1</v>
      </c>
      <c r="AR36" t="b">
        <f t="shared" si="3"/>
        <v>1</v>
      </c>
      <c r="AS36" t="b">
        <f t="shared" si="4"/>
        <v>1</v>
      </c>
      <c r="AT36" s="14" t="s">
        <v>58</v>
      </c>
      <c r="AU36" s="7">
        <v>1978</v>
      </c>
      <c r="AV36" s="33" t="s">
        <v>28</v>
      </c>
      <c r="AW36" s="20" t="s">
        <v>28</v>
      </c>
      <c r="AX36" s="39" t="s">
        <v>28</v>
      </c>
      <c r="AY36" s="29" t="s">
        <v>28</v>
      </c>
      <c r="AZ36" s="40" t="s">
        <v>28</v>
      </c>
      <c r="BA36" s="15" t="s">
        <v>28</v>
      </c>
    </row>
    <row r="37" spans="1:54" ht="24.95" customHeight="1" x14ac:dyDescent="0.25">
      <c r="A37" s="1">
        <v>1952</v>
      </c>
      <c r="B37">
        <v>12</v>
      </c>
      <c r="C37" s="4">
        <v>26.53</v>
      </c>
      <c r="D37" s="4">
        <v>26.28</v>
      </c>
      <c r="E37" s="4">
        <v>0.25</v>
      </c>
      <c r="F37" s="6">
        <f>IF(INDEX(Nino34_long!$B$82:$M$146,INT((ROW($A37)-ROW($A$2))/12)+1,MOD(ROW($A37)-ROW($A$2),12)+1)=-99.99,"",INDEX(Nino34_long!$B$82:$M$146,INT((ROW($A37)-ROW($A$2))/12)+1,MOD(ROW($A37)-ROW($A$2),12)+1))</f>
        <v>26.04</v>
      </c>
      <c r="G37" s="8" t="str">
        <f t="shared" si="0"/>
        <v>No_Start</v>
      </c>
      <c r="H37" s="8" t="str">
        <f t="shared" si="1"/>
        <v>No_</v>
      </c>
      <c r="I37" s="8">
        <f t="shared" si="2"/>
        <v>0.5</v>
      </c>
      <c r="AQ37" t="b">
        <f t="shared" si="5"/>
        <v>0</v>
      </c>
      <c r="AR37" t="b">
        <f t="shared" si="3"/>
        <v>0</v>
      </c>
      <c r="AS37" t="b">
        <f t="shared" si="4"/>
        <v>1</v>
      </c>
      <c r="AT37" s="14" t="s">
        <v>58</v>
      </c>
      <c r="AU37" s="7">
        <v>1979</v>
      </c>
      <c r="AV37" s="33" t="s">
        <v>28</v>
      </c>
      <c r="AW37" s="20" t="s">
        <v>27</v>
      </c>
      <c r="AX37" s="39" t="s">
        <v>28</v>
      </c>
      <c r="AY37" s="29" t="s">
        <v>27</v>
      </c>
      <c r="AZ37" s="40" t="s">
        <v>28</v>
      </c>
      <c r="BA37" s="15" t="s">
        <v>28</v>
      </c>
      <c r="BB37" s="46" t="s">
        <v>66</v>
      </c>
    </row>
    <row r="38" spans="1:54" ht="24.95" customHeight="1" x14ac:dyDescent="0.25">
      <c r="A38" s="1">
        <v>1953</v>
      </c>
      <c r="B38">
        <v>1</v>
      </c>
      <c r="C38" s="4">
        <v>26.85</v>
      </c>
      <c r="D38" s="4">
        <v>26.26</v>
      </c>
      <c r="E38" s="4">
        <v>0.59</v>
      </c>
      <c r="F38" s="6">
        <f>IF(INDEX(Nino34_long!$B$82:$M$146,INT((ROW($A38)-ROW($A$2))/12)+1,MOD(ROW($A38)-ROW($A$2),12)+1)=-99.99,"",INDEX(Nino34_long!$B$82:$M$146,INT((ROW($A38)-ROW($A$2))/12)+1,MOD(ROW($A38)-ROW($A$2),12)+1))</f>
        <v>26.94</v>
      </c>
      <c r="G38" s="8" t="str">
        <f t="shared" si="0"/>
        <v>Start_ElNino</v>
      </c>
      <c r="H38" s="8" t="str">
        <f t="shared" si="1"/>
        <v>Yes</v>
      </c>
      <c r="I38" s="8">
        <f t="shared" si="2"/>
        <v>0.59</v>
      </c>
      <c r="AQ38" t="b">
        <f t="shared" si="5"/>
        <v>1</v>
      </c>
      <c r="AR38" t="b">
        <f t="shared" si="3"/>
        <v>1</v>
      </c>
      <c r="AS38" t="b">
        <f t="shared" si="4"/>
        <v>1</v>
      </c>
      <c r="AT38" s="14" t="s">
        <v>58</v>
      </c>
      <c r="AU38" s="7">
        <v>1980</v>
      </c>
      <c r="AV38" s="33" t="s">
        <v>28</v>
      </c>
      <c r="AW38" s="20" t="s">
        <v>28</v>
      </c>
      <c r="AX38" s="39" t="s">
        <v>28</v>
      </c>
      <c r="AY38" s="29" t="s">
        <v>28</v>
      </c>
      <c r="AZ38" s="40" t="s">
        <v>28</v>
      </c>
      <c r="BA38" s="15" t="s">
        <v>28</v>
      </c>
    </row>
    <row r="39" spans="1:54" ht="24.95" customHeight="1" x14ac:dyDescent="0.25">
      <c r="A39" s="1">
        <v>1953</v>
      </c>
      <c r="B39">
        <v>2</v>
      </c>
      <c r="C39" s="4">
        <v>27.19</v>
      </c>
      <c r="D39" s="4">
        <v>26.53</v>
      </c>
      <c r="E39" s="4">
        <v>0.66</v>
      </c>
      <c r="F39" s="6">
        <f>IF(INDEX(Nino34_long!$B$82:$M$146,INT((ROW($A39)-ROW($A$2))/12)+1,MOD(ROW($A39)-ROW($A$2),12)+1)=-99.99,"",INDEX(Nino34_long!$B$82:$M$146,INT((ROW($A39)-ROW($A$2))/12)+1,MOD(ROW($A39)-ROW($A$2),12)+1))</f>
        <v>27</v>
      </c>
      <c r="G39" s="8" t="str">
        <f t="shared" si="0"/>
        <v>No_Start</v>
      </c>
      <c r="H39" s="8" t="str">
        <f t="shared" si="1"/>
        <v>Yes</v>
      </c>
      <c r="I39" s="8">
        <f t="shared" si="2"/>
        <v>0.66</v>
      </c>
      <c r="AQ39" t="b">
        <f t="shared" si="5"/>
        <v>0</v>
      </c>
      <c r="AR39" t="b">
        <f t="shared" si="3"/>
        <v>0</v>
      </c>
      <c r="AS39" t="b">
        <f t="shared" si="4"/>
        <v>0</v>
      </c>
      <c r="AT39" s="14" t="s">
        <v>59</v>
      </c>
      <c r="AU39" s="7">
        <v>1981</v>
      </c>
      <c r="AV39" s="33" t="s">
        <v>28</v>
      </c>
      <c r="AW39" s="20" t="s">
        <v>27</v>
      </c>
      <c r="AX39" s="39" t="s">
        <v>27</v>
      </c>
      <c r="AY39" s="29" t="s">
        <v>27</v>
      </c>
      <c r="AZ39" s="40" t="s">
        <v>27</v>
      </c>
      <c r="BA39" s="15" t="s">
        <v>28</v>
      </c>
    </row>
    <row r="40" spans="1:54" ht="24.95" customHeight="1" x14ac:dyDescent="0.25">
      <c r="A40" s="1">
        <v>1953</v>
      </c>
      <c r="B40">
        <v>3</v>
      </c>
      <c r="C40" s="4">
        <v>27.67</v>
      </c>
      <c r="D40" s="4">
        <v>27.09</v>
      </c>
      <c r="E40" s="4">
        <v>0.59</v>
      </c>
      <c r="F40" s="6">
        <f>IF(INDEX(Nino34_long!$B$82:$M$146,INT((ROW($A40)-ROW($A$2))/12)+1,MOD(ROW($A40)-ROW($A$2),12)+1)=-99.99,"",INDEX(Nino34_long!$B$82:$M$146,INT((ROW($A40)-ROW($A$2))/12)+1,MOD(ROW($A40)-ROW($A$2),12)+1))</f>
        <v>27.48</v>
      </c>
      <c r="G40" s="8" t="str">
        <f t="shared" si="0"/>
        <v>No_Start</v>
      </c>
      <c r="H40" s="8" t="str">
        <f t="shared" si="1"/>
        <v>Yes</v>
      </c>
      <c r="I40" s="8">
        <f t="shared" si="2"/>
        <v>0.59</v>
      </c>
      <c r="AQ40" t="b">
        <f t="shared" si="5"/>
        <v>1</v>
      </c>
      <c r="AR40" t="b">
        <f t="shared" si="3"/>
        <v>1</v>
      </c>
      <c r="AS40" t="b">
        <f t="shared" si="4"/>
        <v>1</v>
      </c>
      <c r="AT40" s="14" t="s">
        <v>59</v>
      </c>
      <c r="AU40" s="7">
        <v>1982</v>
      </c>
      <c r="AV40" s="33" t="s">
        <v>27</v>
      </c>
      <c r="AW40" s="20" t="s">
        <v>27</v>
      </c>
      <c r="AX40" s="39" t="s">
        <v>27</v>
      </c>
      <c r="AY40" s="29" t="s">
        <v>27</v>
      </c>
      <c r="AZ40" s="40" t="s">
        <v>27</v>
      </c>
      <c r="BA40" s="15" t="s">
        <v>27</v>
      </c>
    </row>
    <row r="41" spans="1:54" ht="24.95" customHeight="1" x14ac:dyDescent="0.25">
      <c r="A41" s="1">
        <v>1953</v>
      </c>
      <c r="B41">
        <v>4</v>
      </c>
      <c r="C41" s="4">
        <v>28.19</v>
      </c>
      <c r="D41" s="4">
        <v>27.5</v>
      </c>
      <c r="E41" s="4">
        <v>0.68</v>
      </c>
      <c r="F41" s="6">
        <f>IF(INDEX(Nino34_long!$B$82:$M$146,INT((ROW($A41)-ROW($A$2))/12)+1,MOD(ROW($A41)-ROW($A$2),12)+1)=-99.99,"",INDEX(Nino34_long!$B$82:$M$146,INT((ROW($A41)-ROW($A$2))/12)+1,MOD(ROW($A41)-ROW($A$2),12)+1))</f>
        <v>28.54</v>
      </c>
      <c r="G41" s="8" t="str">
        <f t="shared" si="0"/>
        <v>No_Start</v>
      </c>
      <c r="H41" s="8" t="str">
        <f t="shared" si="1"/>
        <v>Yes</v>
      </c>
      <c r="I41" s="8">
        <f t="shared" si="2"/>
        <v>0.68</v>
      </c>
      <c r="AQ41" t="b">
        <f t="shared" si="5"/>
        <v>1</v>
      </c>
      <c r="AR41" t="b">
        <f t="shared" ref="AR41:AR71" si="6">(AV41=AW41)</f>
        <v>1</v>
      </c>
      <c r="AS41" t="b">
        <f t="shared" ref="AS41:AS71" si="7">(AV41=AX41)</f>
        <v>1</v>
      </c>
      <c r="AT41" s="14" t="s">
        <v>59</v>
      </c>
      <c r="AU41" s="7">
        <v>1983</v>
      </c>
      <c r="AV41" s="33" t="s">
        <v>28</v>
      </c>
      <c r="AW41" s="20" t="s">
        <v>28</v>
      </c>
      <c r="AX41" s="39" t="s">
        <v>28</v>
      </c>
      <c r="AY41" s="29" t="s">
        <v>28</v>
      </c>
      <c r="AZ41" s="40" t="s">
        <v>28</v>
      </c>
      <c r="BA41" s="15" t="s">
        <v>28</v>
      </c>
    </row>
    <row r="42" spans="1:54" ht="24.95" customHeight="1" x14ac:dyDescent="0.25">
      <c r="A42" s="1">
        <v>1953</v>
      </c>
      <c r="B42">
        <v>5</v>
      </c>
      <c r="C42" s="4">
        <v>28.28</v>
      </c>
      <c r="D42" s="4">
        <v>27.58</v>
      </c>
      <c r="E42" s="4">
        <v>0.7</v>
      </c>
      <c r="F42" s="6">
        <f>IF(INDEX(Nino34_long!$B$82:$M$146,INT((ROW($A42)-ROW($A$2))/12)+1,MOD(ROW($A42)-ROW($A$2),12)+1)=-99.99,"",INDEX(Nino34_long!$B$82:$M$146,INT((ROW($A42)-ROW($A$2))/12)+1,MOD(ROW($A42)-ROW($A$2),12)+1))</f>
        <v>28.21</v>
      </c>
      <c r="G42" s="8" t="str">
        <f t="shared" si="0"/>
        <v>No_Start</v>
      </c>
      <c r="H42" s="8" t="str">
        <f t="shared" si="1"/>
        <v>Yes</v>
      </c>
      <c r="I42" s="8">
        <f t="shared" si="2"/>
        <v>0.7</v>
      </c>
      <c r="AQ42" t="b">
        <f t="shared" si="5"/>
        <v>1</v>
      </c>
      <c r="AR42" t="b">
        <f t="shared" si="6"/>
        <v>1</v>
      </c>
      <c r="AS42" t="b">
        <f t="shared" si="7"/>
        <v>1</v>
      </c>
      <c r="AT42" s="14" t="s">
        <v>59</v>
      </c>
      <c r="AU42" s="7">
        <v>1984</v>
      </c>
      <c r="AV42" s="33" t="s">
        <v>28</v>
      </c>
      <c r="AW42" s="20" t="s">
        <v>28</v>
      </c>
      <c r="AX42" s="39" t="s">
        <v>28</v>
      </c>
      <c r="AY42" s="29" t="s">
        <v>28</v>
      </c>
      <c r="AZ42" s="40" t="s">
        <v>28</v>
      </c>
      <c r="BA42" s="15" t="s">
        <v>28</v>
      </c>
    </row>
    <row r="43" spans="1:54" ht="24.95" customHeight="1" x14ac:dyDescent="0.25">
      <c r="A43" s="1">
        <v>1953</v>
      </c>
      <c r="B43">
        <v>6</v>
      </c>
      <c r="C43" s="4">
        <v>28.02</v>
      </c>
      <c r="D43" s="4">
        <v>27.31</v>
      </c>
      <c r="E43" s="4">
        <v>0.71</v>
      </c>
      <c r="F43" s="6">
        <f>IF(INDEX(Nino34_long!$B$82:$M$146,INT((ROW($A43)-ROW($A$2))/12)+1,MOD(ROW($A43)-ROW($A$2),12)+1)=-99.99,"",INDEX(Nino34_long!$B$82:$M$146,INT((ROW($A43)-ROW($A$2))/12)+1,MOD(ROW($A43)-ROW($A$2),12)+1))</f>
        <v>28.1</v>
      </c>
      <c r="G43" s="8" t="str">
        <f t="shared" si="0"/>
        <v>No_Start</v>
      </c>
      <c r="H43" s="8" t="str">
        <f t="shared" si="1"/>
        <v>Yes</v>
      </c>
      <c r="I43" s="8">
        <f t="shared" si="2"/>
        <v>0.71</v>
      </c>
      <c r="AQ43" t="b">
        <f t="shared" si="5"/>
        <v>1</v>
      </c>
      <c r="AR43" t="b">
        <f t="shared" si="6"/>
        <v>1</v>
      </c>
      <c r="AS43" t="b">
        <f t="shared" si="7"/>
        <v>1</v>
      </c>
      <c r="AT43" s="14" t="s">
        <v>59</v>
      </c>
      <c r="AU43" s="7">
        <v>1985</v>
      </c>
      <c r="AV43" s="33" t="s">
        <v>28</v>
      </c>
      <c r="AW43" s="20" t="s">
        <v>28</v>
      </c>
      <c r="AX43" s="39" t="s">
        <v>28</v>
      </c>
      <c r="AY43" s="29" t="s">
        <v>28</v>
      </c>
      <c r="AZ43" s="40" t="s">
        <v>28</v>
      </c>
      <c r="BA43" s="15" t="s">
        <v>28</v>
      </c>
    </row>
    <row r="44" spans="1:54" ht="24.95" customHeight="1" x14ac:dyDescent="0.25">
      <c r="A44" s="1">
        <v>1953</v>
      </c>
      <c r="B44">
        <v>7</v>
      </c>
      <c r="C44" s="4">
        <v>27.51</v>
      </c>
      <c r="D44" s="4">
        <v>26.91</v>
      </c>
      <c r="E44" s="4">
        <v>0.6</v>
      </c>
      <c r="F44" s="6">
        <f>IF(INDEX(Nino34_long!$B$82:$M$146,INT((ROW($A44)-ROW($A$2))/12)+1,MOD(ROW($A44)-ROW($A$2),12)+1)=-99.99,"",INDEX(Nino34_long!$B$82:$M$146,INT((ROW($A44)-ROW($A$2))/12)+1,MOD(ROW($A44)-ROW($A$2),12)+1))</f>
        <v>27.42</v>
      </c>
      <c r="G44" s="8" t="str">
        <f t="shared" si="0"/>
        <v>No_Start</v>
      </c>
      <c r="H44" s="8" t="str">
        <f t="shared" si="1"/>
        <v>Yes</v>
      </c>
      <c r="I44" s="8">
        <f t="shared" si="2"/>
        <v>0.6</v>
      </c>
      <c r="AQ44" t="b">
        <f t="shared" si="5"/>
        <v>1</v>
      </c>
      <c r="AR44" t="b">
        <f t="shared" si="6"/>
        <v>1</v>
      </c>
      <c r="AS44" t="b">
        <f t="shared" si="7"/>
        <v>1</v>
      </c>
      <c r="AT44" s="14" t="s">
        <v>59</v>
      </c>
      <c r="AU44" s="7">
        <v>1986</v>
      </c>
      <c r="AV44" s="33" t="s">
        <v>27</v>
      </c>
      <c r="AW44" s="20" t="s">
        <v>27</v>
      </c>
      <c r="AX44" s="39" t="s">
        <v>27</v>
      </c>
      <c r="AY44" s="29" t="s">
        <v>27</v>
      </c>
      <c r="AZ44" s="40" t="s">
        <v>27</v>
      </c>
      <c r="BA44" s="15" t="s">
        <v>27</v>
      </c>
    </row>
    <row r="45" spans="1:54" ht="24.95" customHeight="1" x14ac:dyDescent="0.25">
      <c r="A45" s="1">
        <v>1953</v>
      </c>
      <c r="B45">
        <v>8</v>
      </c>
      <c r="C45" s="4">
        <v>27.15</v>
      </c>
      <c r="D45" s="4">
        <v>26.48</v>
      </c>
      <c r="E45" s="4">
        <v>0.66</v>
      </c>
      <c r="F45" s="6">
        <f>IF(INDEX(Nino34_long!$B$82:$M$146,INT((ROW($A45)-ROW($A$2))/12)+1,MOD(ROW($A45)-ROW($A$2),12)+1)=-99.99,"",INDEX(Nino34_long!$B$82:$M$146,INT((ROW($A45)-ROW($A$2))/12)+1,MOD(ROW($A45)-ROW($A$2),12)+1))</f>
        <v>26.91</v>
      </c>
      <c r="G45" s="8" t="str">
        <f t="shared" si="0"/>
        <v>No_Start</v>
      </c>
      <c r="H45" s="8" t="str">
        <f t="shared" si="1"/>
        <v>Yes</v>
      </c>
      <c r="I45" s="8">
        <f t="shared" si="2"/>
        <v>0.66</v>
      </c>
      <c r="AQ45" t="b">
        <f t="shared" si="5"/>
        <v>1</v>
      </c>
      <c r="AR45" t="b">
        <f t="shared" si="6"/>
        <v>1</v>
      </c>
      <c r="AS45" t="b">
        <f t="shared" si="7"/>
        <v>1</v>
      </c>
      <c r="AT45" s="14" t="s">
        <v>59</v>
      </c>
      <c r="AU45" s="7">
        <v>1987</v>
      </c>
      <c r="AV45" s="33" t="s">
        <v>28</v>
      </c>
      <c r="AW45" s="20" t="s">
        <v>28</v>
      </c>
      <c r="AX45" s="39" t="s">
        <v>28</v>
      </c>
      <c r="AY45" s="29" t="s">
        <v>28</v>
      </c>
      <c r="AZ45" s="40" t="s">
        <v>28</v>
      </c>
      <c r="BA45" s="15" t="s">
        <v>28</v>
      </c>
    </row>
    <row r="46" spans="1:54" ht="24.95" customHeight="1" x14ac:dyDescent="0.25">
      <c r="A46" s="1">
        <v>1953</v>
      </c>
      <c r="B46">
        <v>9</v>
      </c>
      <c r="C46" s="4">
        <v>27.12</v>
      </c>
      <c r="D46" s="4">
        <v>26.3</v>
      </c>
      <c r="E46" s="4">
        <v>0.82</v>
      </c>
      <c r="F46" s="6">
        <f>IF(INDEX(Nino34_long!$B$82:$M$146,INT((ROW($A46)-ROW($A$2))/12)+1,MOD(ROW($A46)-ROW($A$2),12)+1)=-99.99,"",INDEX(Nino34_long!$B$82:$M$146,INT((ROW($A46)-ROW($A$2))/12)+1,MOD(ROW($A46)-ROW($A$2),12)+1))</f>
        <v>27.42</v>
      </c>
      <c r="G46" s="8" t="str">
        <f t="shared" si="0"/>
        <v>No_Start</v>
      </c>
      <c r="H46" s="8" t="str">
        <f t="shared" si="1"/>
        <v>Yes</v>
      </c>
      <c r="I46" s="8">
        <f t="shared" si="2"/>
        <v>0.82</v>
      </c>
      <c r="AQ46" t="b">
        <f t="shared" si="5"/>
        <v>1</v>
      </c>
      <c r="AR46" t="b">
        <f t="shared" si="6"/>
        <v>1</v>
      </c>
      <c r="AS46" t="b">
        <f t="shared" si="7"/>
        <v>1</v>
      </c>
      <c r="AT46" s="14" t="s">
        <v>59</v>
      </c>
      <c r="AU46" s="7">
        <v>1988</v>
      </c>
      <c r="AV46" s="33" t="s">
        <v>28</v>
      </c>
      <c r="AW46" s="20" t="s">
        <v>28</v>
      </c>
      <c r="AX46" s="39" t="s">
        <v>28</v>
      </c>
      <c r="AY46" s="29" t="s">
        <v>28</v>
      </c>
      <c r="AZ46" s="40" t="s">
        <v>28</v>
      </c>
      <c r="BA46" s="15" t="s">
        <v>28</v>
      </c>
    </row>
    <row r="47" spans="1:54" ht="24.95" customHeight="1" x14ac:dyDescent="0.25">
      <c r="A47" s="1">
        <v>1953</v>
      </c>
      <c r="B47">
        <v>10</v>
      </c>
      <c r="C47" s="4">
        <v>27.02</v>
      </c>
      <c r="D47" s="4">
        <v>26.22</v>
      </c>
      <c r="E47" s="4">
        <v>0.8</v>
      </c>
      <c r="F47" s="6">
        <f>IF(INDEX(Nino34_long!$B$82:$M$146,INT((ROW($A47)-ROW($A$2))/12)+1,MOD(ROW($A47)-ROW($A$2),12)+1)=-99.99,"",INDEX(Nino34_long!$B$82:$M$146,INT((ROW($A47)-ROW($A$2))/12)+1,MOD(ROW($A47)-ROW($A$2),12)+1))</f>
        <v>26.84</v>
      </c>
      <c r="G47" s="8" t="str">
        <f t="shared" si="0"/>
        <v>No_Start</v>
      </c>
      <c r="H47" s="8" t="str">
        <f t="shared" si="1"/>
        <v>Yes</v>
      </c>
      <c r="I47" s="8">
        <f t="shared" si="2"/>
        <v>0.8</v>
      </c>
      <c r="AQ47" t="b">
        <f t="shared" si="5"/>
        <v>0</v>
      </c>
      <c r="AR47" t="b">
        <f t="shared" si="6"/>
        <v>0</v>
      </c>
      <c r="AS47" t="b">
        <f t="shared" si="7"/>
        <v>1</v>
      </c>
      <c r="AT47" s="14" t="s">
        <v>59</v>
      </c>
      <c r="AU47" s="7">
        <v>1989</v>
      </c>
      <c r="AV47" s="33" t="s">
        <v>28</v>
      </c>
      <c r="AW47" s="20" t="s">
        <v>27</v>
      </c>
      <c r="AX47" s="39" t="s">
        <v>28</v>
      </c>
      <c r="AY47" s="29" t="s">
        <v>27</v>
      </c>
      <c r="AZ47" s="40" t="s">
        <v>28</v>
      </c>
      <c r="BA47" s="15" t="s">
        <v>28</v>
      </c>
      <c r="BB47" s="46" t="s">
        <v>71</v>
      </c>
    </row>
    <row r="48" spans="1:54" ht="24.95" customHeight="1" x14ac:dyDescent="0.25">
      <c r="A48" s="1">
        <v>1953</v>
      </c>
      <c r="B48">
        <v>11</v>
      </c>
      <c r="C48" s="4">
        <v>26.97</v>
      </c>
      <c r="D48" s="4">
        <v>26.21</v>
      </c>
      <c r="E48" s="4">
        <v>0.75</v>
      </c>
      <c r="F48" s="6">
        <f>IF(INDEX(Nino34_long!$B$82:$M$146,INT((ROW($A48)-ROW($A$2))/12)+1,MOD(ROW($A48)-ROW($A$2),12)+1)=-99.99,"",INDEX(Nino34_long!$B$82:$M$146,INT((ROW($A48)-ROW($A$2))/12)+1,MOD(ROW($A48)-ROW($A$2),12)+1))</f>
        <v>26.96</v>
      </c>
      <c r="G48" s="8" t="str">
        <f t="shared" si="0"/>
        <v>No_Start</v>
      </c>
      <c r="H48" s="8" t="str">
        <f t="shared" si="1"/>
        <v>Yes</v>
      </c>
      <c r="I48" s="8">
        <f t="shared" si="2"/>
        <v>0.75</v>
      </c>
      <c r="AQ48" t="b">
        <f t="shared" si="5"/>
        <v>1</v>
      </c>
      <c r="AR48" t="b">
        <f t="shared" si="6"/>
        <v>1</v>
      </c>
      <c r="AS48" t="b">
        <f t="shared" si="7"/>
        <v>1</v>
      </c>
      <c r="AT48" s="14" t="s">
        <v>59</v>
      </c>
      <c r="AU48" s="7">
        <v>1990</v>
      </c>
      <c r="AV48" s="33" t="s">
        <v>28</v>
      </c>
      <c r="AW48" s="20" t="s">
        <v>28</v>
      </c>
      <c r="AX48" s="39" t="s">
        <v>28</v>
      </c>
      <c r="AY48" s="29" t="s">
        <v>28</v>
      </c>
      <c r="AZ48" s="40" t="s">
        <v>28</v>
      </c>
      <c r="BA48" s="15" t="s">
        <v>28</v>
      </c>
    </row>
    <row r="49" spans="1:54" ht="24.95" customHeight="1" x14ac:dyDescent="0.25">
      <c r="A49" s="1">
        <v>1953</v>
      </c>
      <c r="B49">
        <v>12</v>
      </c>
      <c r="C49" s="4">
        <v>27</v>
      </c>
      <c r="D49" s="4">
        <v>26.28</v>
      </c>
      <c r="E49" s="4">
        <v>0.72</v>
      </c>
      <c r="F49" s="6">
        <f>IF(INDEX(Nino34_long!$B$82:$M$146,INT((ROW($A49)-ROW($A$2))/12)+1,MOD(ROW($A49)-ROW($A$2),12)+1)=-99.99,"",INDEX(Nino34_long!$B$82:$M$146,INT((ROW($A49)-ROW($A$2))/12)+1,MOD(ROW($A49)-ROW($A$2),12)+1))</f>
        <v>26.74</v>
      </c>
      <c r="G49" s="8" t="str">
        <f t="shared" si="0"/>
        <v>No_Start</v>
      </c>
      <c r="H49" s="8" t="str">
        <f t="shared" si="1"/>
        <v>Yes</v>
      </c>
      <c r="I49" s="8">
        <f t="shared" si="2"/>
        <v>0.72</v>
      </c>
      <c r="AQ49" t="b">
        <f t="shared" si="5"/>
        <v>1</v>
      </c>
      <c r="AR49" t="b">
        <f t="shared" si="6"/>
        <v>1</v>
      </c>
      <c r="AS49" t="b">
        <f t="shared" si="7"/>
        <v>1</v>
      </c>
      <c r="AT49" s="14" t="s">
        <v>59</v>
      </c>
      <c r="AU49" s="7">
        <v>1991</v>
      </c>
      <c r="AV49" s="33" t="s">
        <v>27</v>
      </c>
      <c r="AW49" s="20" t="s">
        <v>27</v>
      </c>
      <c r="AX49" s="39" t="s">
        <v>27</v>
      </c>
      <c r="AY49" s="29" t="s">
        <v>27</v>
      </c>
      <c r="AZ49" s="40" t="s">
        <v>27</v>
      </c>
      <c r="BA49" s="15" t="s">
        <v>27</v>
      </c>
    </row>
    <row r="50" spans="1:54" ht="24.95" customHeight="1" x14ac:dyDescent="0.25">
      <c r="A50" s="1">
        <v>1954</v>
      </c>
      <c r="B50">
        <v>1</v>
      </c>
      <c r="C50" s="4">
        <v>27.03</v>
      </c>
      <c r="D50" s="4">
        <v>26.26</v>
      </c>
      <c r="E50" s="4">
        <v>0.77</v>
      </c>
      <c r="F50" s="6">
        <f>IF(INDEX(Nino34_long!$B$82:$M$146,INT((ROW($A50)-ROW($A$2))/12)+1,MOD(ROW($A50)-ROW($A$2),12)+1)=-99.99,"",INDEX(Nino34_long!$B$82:$M$146,INT((ROW($A50)-ROW($A$2))/12)+1,MOD(ROW($A50)-ROW($A$2),12)+1))</f>
        <v>26.97</v>
      </c>
      <c r="G50" s="8" t="str">
        <f t="shared" si="0"/>
        <v>No_Start</v>
      </c>
      <c r="H50" s="8" t="str">
        <f t="shared" si="1"/>
        <v>Yes</v>
      </c>
      <c r="I50" s="8">
        <f t="shared" si="2"/>
        <v>0.77</v>
      </c>
      <c r="AQ50" t="b">
        <f t="shared" si="5"/>
        <v>1</v>
      </c>
      <c r="AR50" t="b">
        <f t="shared" si="6"/>
        <v>1</v>
      </c>
      <c r="AS50" t="b">
        <f t="shared" si="7"/>
        <v>1</v>
      </c>
      <c r="AT50" s="14" t="s">
        <v>59</v>
      </c>
      <c r="AU50" s="7">
        <v>1992</v>
      </c>
      <c r="AV50" s="33" t="s">
        <v>28</v>
      </c>
      <c r="AW50" s="20" t="s">
        <v>28</v>
      </c>
      <c r="AX50" s="39" t="s">
        <v>28</v>
      </c>
      <c r="AY50" s="29" t="s">
        <v>28</v>
      </c>
      <c r="AZ50" s="40" t="s">
        <v>28</v>
      </c>
      <c r="BA50" s="15" t="s">
        <v>28</v>
      </c>
    </row>
    <row r="51" spans="1:54" ht="24.95" customHeight="1" x14ac:dyDescent="0.25">
      <c r="A51" s="1">
        <v>1954</v>
      </c>
      <c r="B51">
        <v>2</v>
      </c>
      <c r="C51" s="4">
        <v>27.22</v>
      </c>
      <c r="D51" s="4">
        <v>26.53</v>
      </c>
      <c r="E51" s="4">
        <v>0.69</v>
      </c>
      <c r="F51" s="6">
        <f>IF(INDEX(Nino34_long!$B$82:$M$146,INT((ROW($A51)-ROW($A$2))/12)+1,MOD(ROW($A51)-ROW($A$2),12)+1)=-99.99,"",INDEX(Nino34_long!$B$82:$M$146,INT((ROW($A51)-ROW($A$2))/12)+1,MOD(ROW($A51)-ROW($A$2),12)+1))</f>
        <v>26.98</v>
      </c>
      <c r="G51" s="8" t="str">
        <f t="shared" si="0"/>
        <v>No_Start</v>
      </c>
      <c r="H51" s="8" t="str">
        <f t="shared" si="1"/>
        <v>Yes</v>
      </c>
      <c r="I51" s="8">
        <f t="shared" si="2"/>
        <v>0.69</v>
      </c>
      <c r="AQ51" t="b">
        <f t="shared" si="5"/>
        <v>1</v>
      </c>
      <c r="AR51" t="b">
        <f t="shared" si="6"/>
        <v>1</v>
      </c>
      <c r="AS51" t="b">
        <f t="shared" si="7"/>
        <v>1</v>
      </c>
      <c r="AT51" s="14" t="s">
        <v>59</v>
      </c>
      <c r="AU51" s="7">
        <v>1993</v>
      </c>
      <c r="AV51" s="33" t="s">
        <v>28</v>
      </c>
      <c r="AW51" s="20" t="s">
        <v>28</v>
      </c>
      <c r="AX51" s="39" t="s">
        <v>28</v>
      </c>
      <c r="AY51" s="29" t="s">
        <v>28</v>
      </c>
      <c r="AZ51" s="40" t="s">
        <v>28</v>
      </c>
      <c r="BA51" s="15" t="s">
        <v>28</v>
      </c>
    </row>
    <row r="52" spans="1:54" ht="24.95" customHeight="1" x14ac:dyDescent="0.25">
      <c r="A52" s="1">
        <v>1954</v>
      </c>
      <c r="B52">
        <v>3</v>
      </c>
      <c r="C52" s="4">
        <v>27.21</v>
      </c>
      <c r="D52" s="4">
        <v>27.09</v>
      </c>
      <c r="E52" s="4">
        <v>0.12</v>
      </c>
      <c r="F52" s="6">
        <f>IF(INDEX(Nino34_long!$B$82:$M$146,INT((ROW($A52)-ROW($A$2))/12)+1,MOD(ROW($A52)-ROW($A$2),12)+1)=-99.99,"",INDEX(Nino34_long!$B$82:$M$146,INT((ROW($A52)-ROW($A$2))/12)+1,MOD(ROW($A52)-ROW($A$2),12)+1))</f>
        <v>27.27</v>
      </c>
      <c r="G52" s="8" t="str">
        <f t="shared" si="0"/>
        <v>No_Start</v>
      </c>
      <c r="H52" s="8" t="str">
        <f t="shared" si="1"/>
        <v>No_</v>
      </c>
      <c r="I52" s="8">
        <f t="shared" si="2"/>
        <v>0.5</v>
      </c>
      <c r="AQ52" t="b">
        <f t="shared" si="5"/>
        <v>1</v>
      </c>
      <c r="AR52" t="b">
        <f t="shared" si="6"/>
        <v>1</v>
      </c>
      <c r="AS52" t="b">
        <f t="shared" si="7"/>
        <v>1</v>
      </c>
      <c r="AT52" s="14" t="s">
        <v>59</v>
      </c>
      <c r="AU52" s="7">
        <v>1994</v>
      </c>
      <c r="AV52" s="33" t="s">
        <v>27</v>
      </c>
      <c r="AW52" s="20" t="s">
        <v>27</v>
      </c>
      <c r="AX52" s="39" t="s">
        <v>27</v>
      </c>
      <c r="AY52" s="29" t="s">
        <v>27</v>
      </c>
      <c r="AZ52" s="40" t="s">
        <v>27</v>
      </c>
      <c r="BA52" s="15" t="s">
        <v>27</v>
      </c>
      <c r="BB52" s="46" t="s">
        <v>40</v>
      </c>
    </row>
    <row r="53" spans="1:54" ht="24.95" customHeight="1" x14ac:dyDescent="0.25">
      <c r="A53" s="1">
        <v>1954</v>
      </c>
      <c r="B53">
        <v>4</v>
      </c>
      <c r="C53" s="4">
        <v>26.86</v>
      </c>
      <c r="D53" s="4">
        <v>27.5</v>
      </c>
      <c r="E53" s="4">
        <v>-0.64</v>
      </c>
      <c r="F53" s="6">
        <f>IF(INDEX(Nino34_long!$B$82:$M$146,INT((ROW($A53)-ROW($A$2))/12)+1,MOD(ROW($A53)-ROW($A$2),12)+1)=-99.99,"",INDEX(Nino34_long!$B$82:$M$146,INT((ROW($A53)-ROW($A$2))/12)+1,MOD(ROW($A53)-ROW($A$2),12)+1))</f>
        <v>27.45</v>
      </c>
      <c r="G53" s="8" t="str">
        <f t="shared" si="0"/>
        <v>No_Start</v>
      </c>
      <c r="H53" s="8" t="str">
        <f t="shared" si="1"/>
        <v>No_</v>
      </c>
      <c r="I53" s="8">
        <f t="shared" si="2"/>
        <v>0.5</v>
      </c>
      <c r="AQ53" t="b">
        <f t="shared" si="5"/>
        <v>0</v>
      </c>
      <c r="AR53" t="b">
        <f t="shared" si="6"/>
        <v>1</v>
      </c>
      <c r="AS53" t="b">
        <f t="shared" si="7"/>
        <v>1</v>
      </c>
      <c r="AT53" s="14" t="s">
        <v>59</v>
      </c>
      <c r="AU53" s="7">
        <v>1995</v>
      </c>
      <c r="AV53" s="33" t="s">
        <v>27</v>
      </c>
      <c r="AW53" s="20" t="s">
        <v>27</v>
      </c>
      <c r="AX53" s="39" t="s">
        <v>27</v>
      </c>
      <c r="AY53" s="29" t="s">
        <v>28</v>
      </c>
      <c r="AZ53" s="40" t="s">
        <v>28</v>
      </c>
      <c r="BA53" s="15" t="s">
        <v>28</v>
      </c>
      <c r="BB53" s="46" t="s">
        <v>41</v>
      </c>
    </row>
    <row r="54" spans="1:54" ht="24.95" customHeight="1" x14ac:dyDescent="0.25">
      <c r="A54" s="1">
        <v>1954</v>
      </c>
      <c r="B54">
        <v>5</v>
      </c>
      <c r="C54" s="4">
        <v>27.06</v>
      </c>
      <c r="D54" s="4">
        <v>27.58</v>
      </c>
      <c r="E54" s="4">
        <v>-0.53</v>
      </c>
      <c r="F54" s="6">
        <f>IF(INDEX(Nino34_long!$B$82:$M$146,INT((ROW($A54)-ROW($A$2))/12)+1,MOD(ROW($A54)-ROW($A$2),12)+1)=-99.99,"",INDEX(Nino34_long!$B$82:$M$146,INT((ROW($A54)-ROW($A$2))/12)+1,MOD(ROW($A54)-ROW($A$2),12)+1))</f>
        <v>27.34</v>
      </c>
      <c r="G54" s="8" t="str">
        <f t="shared" si="0"/>
        <v>No_Start</v>
      </c>
      <c r="H54" s="8" t="str">
        <f t="shared" si="1"/>
        <v>No_</v>
      </c>
      <c r="I54" s="8">
        <f t="shared" si="2"/>
        <v>0.5</v>
      </c>
      <c r="AQ54" t="b">
        <f t="shared" si="5"/>
        <v>1</v>
      </c>
      <c r="AR54" t="b">
        <f t="shared" si="6"/>
        <v>1</v>
      </c>
      <c r="AS54" t="b">
        <f t="shared" si="7"/>
        <v>1</v>
      </c>
      <c r="AT54" s="14" t="s">
        <v>59</v>
      </c>
      <c r="AU54" s="7">
        <v>1996</v>
      </c>
      <c r="AV54" s="33" t="s">
        <v>28</v>
      </c>
      <c r="AW54" s="20" t="s">
        <v>28</v>
      </c>
      <c r="AX54" s="39" t="s">
        <v>28</v>
      </c>
      <c r="AY54" s="29" t="s">
        <v>28</v>
      </c>
      <c r="AZ54" s="40" t="s">
        <v>28</v>
      </c>
      <c r="BA54" s="15" t="s">
        <v>28</v>
      </c>
      <c r="BB54" s="46" t="s">
        <v>67</v>
      </c>
    </row>
    <row r="55" spans="1:54" ht="24.95" customHeight="1" x14ac:dyDescent="0.25">
      <c r="A55" s="1">
        <v>1954</v>
      </c>
      <c r="B55">
        <v>6</v>
      </c>
      <c r="C55" s="4">
        <v>26.92</v>
      </c>
      <c r="D55" s="4">
        <v>27.31</v>
      </c>
      <c r="E55" s="4">
        <v>-0.39</v>
      </c>
      <c r="F55" s="6">
        <f>IF(INDEX(Nino34_long!$B$82:$M$146,INT((ROW($A55)-ROW($A$2))/12)+1,MOD(ROW($A55)-ROW($A$2),12)+1)=-99.99,"",INDEX(Nino34_long!$B$82:$M$146,INT((ROW($A55)-ROW($A$2))/12)+1,MOD(ROW($A55)-ROW($A$2),12)+1))</f>
        <v>26.88</v>
      </c>
      <c r="G55" s="8" t="str">
        <f t="shared" si="0"/>
        <v>No_Start</v>
      </c>
      <c r="H55" s="8" t="str">
        <f t="shared" si="1"/>
        <v>No_</v>
      </c>
      <c r="I55" s="8">
        <f t="shared" si="2"/>
        <v>0.5</v>
      </c>
      <c r="AQ55" t="b">
        <f t="shared" si="5"/>
        <v>1</v>
      </c>
      <c r="AR55" t="b">
        <f t="shared" si="6"/>
        <v>1</v>
      </c>
      <c r="AS55" t="b">
        <f t="shared" si="7"/>
        <v>1</v>
      </c>
      <c r="AT55" s="14" t="s">
        <v>59</v>
      </c>
      <c r="AU55" s="7">
        <v>1997</v>
      </c>
      <c r="AV55" s="33" t="s">
        <v>27</v>
      </c>
      <c r="AW55" s="20" t="s">
        <v>27</v>
      </c>
      <c r="AX55" s="39" t="s">
        <v>27</v>
      </c>
      <c r="AY55" s="29" t="s">
        <v>27</v>
      </c>
      <c r="AZ55" s="40" t="s">
        <v>27</v>
      </c>
      <c r="BA55" s="15" t="s">
        <v>27</v>
      </c>
    </row>
    <row r="56" spans="1:54" ht="24.95" customHeight="1" x14ac:dyDescent="0.25">
      <c r="A56" s="1">
        <v>1954</v>
      </c>
      <c r="B56">
        <v>7</v>
      </c>
      <c r="C56" s="4">
        <v>26.36</v>
      </c>
      <c r="D56" s="4">
        <v>26.91</v>
      </c>
      <c r="E56" s="4">
        <v>-0.55000000000000004</v>
      </c>
      <c r="F56" s="6">
        <f>IF(INDEX(Nino34_long!$B$82:$M$146,INT((ROW($A56)-ROW($A$2))/12)+1,MOD(ROW($A56)-ROW($A$2),12)+1)=-99.99,"",INDEX(Nino34_long!$B$82:$M$146,INT((ROW($A56)-ROW($A$2))/12)+1,MOD(ROW($A56)-ROW($A$2),12)+1))</f>
        <v>26.2</v>
      </c>
      <c r="G56" s="8" t="str">
        <f t="shared" si="0"/>
        <v>No_Start</v>
      </c>
      <c r="H56" s="8" t="str">
        <f t="shared" si="1"/>
        <v>No_</v>
      </c>
      <c r="I56" s="8">
        <f t="shared" si="2"/>
        <v>0.5</v>
      </c>
      <c r="AQ56" t="b">
        <f t="shared" si="5"/>
        <v>1</v>
      </c>
      <c r="AR56" t="b">
        <f t="shared" si="6"/>
        <v>1</v>
      </c>
      <c r="AS56" t="b">
        <f t="shared" si="7"/>
        <v>1</v>
      </c>
      <c r="AT56" s="14" t="s">
        <v>59</v>
      </c>
      <c r="AU56" s="7">
        <v>1998</v>
      </c>
      <c r="AV56" s="33" t="s">
        <v>28</v>
      </c>
      <c r="AW56" s="20" t="s">
        <v>28</v>
      </c>
      <c r="AX56" s="39" t="s">
        <v>28</v>
      </c>
      <c r="AY56" s="29" t="s">
        <v>28</v>
      </c>
      <c r="AZ56" s="40" t="s">
        <v>28</v>
      </c>
      <c r="BA56" s="15" t="s">
        <v>28</v>
      </c>
    </row>
    <row r="57" spans="1:54" ht="24.95" customHeight="1" x14ac:dyDescent="0.25">
      <c r="A57" s="1">
        <v>1954</v>
      </c>
      <c r="B57">
        <v>8</v>
      </c>
      <c r="C57" s="4">
        <v>25.73</v>
      </c>
      <c r="D57" s="4">
        <v>26.48</v>
      </c>
      <c r="E57" s="4">
        <v>-0.75</v>
      </c>
      <c r="F57" s="6">
        <f>IF(INDEX(Nino34_long!$B$82:$M$146,INT((ROW($A57)-ROW($A$2))/12)+1,MOD(ROW($A57)-ROW($A$2),12)+1)=-99.99,"",INDEX(Nino34_long!$B$82:$M$146,INT((ROW($A57)-ROW($A$2))/12)+1,MOD(ROW($A57)-ROW($A$2),12)+1))</f>
        <v>25.8</v>
      </c>
      <c r="G57" s="8" t="str">
        <f t="shared" si="0"/>
        <v>No_Start</v>
      </c>
      <c r="H57" s="8" t="str">
        <f t="shared" si="1"/>
        <v>No_</v>
      </c>
      <c r="I57" s="8">
        <f t="shared" si="2"/>
        <v>0.5</v>
      </c>
      <c r="AQ57" t="b">
        <f t="shared" si="5"/>
        <v>1</v>
      </c>
      <c r="AR57" t="b">
        <f t="shared" si="6"/>
        <v>1</v>
      </c>
      <c r="AS57" t="b">
        <f t="shared" si="7"/>
        <v>1</v>
      </c>
      <c r="AT57" s="14" t="s">
        <v>59</v>
      </c>
      <c r="AU57" s="7">
        <v>1999</v>
      </c>
      <c r="AV57" s="33" t="s">
        <v>28</v>
      </c>
      <c r="AW57" s="20" t="s">
        <v>28</v>
      </c>
      <c r="AX57" s="39" t="s">
        <v>28</v>
      </c>
      <c r="AY57" s="29" t="s">
        <v>28</v>
      </c>
      <c r="AZ57" s="40" t="s">
        <v>28</v>
      </c>
      <c r="BA57" s="15" t="s">
        <v>28</v>
      </c>
    </row>
    <row r="58" spans="1:54" ht="24.95" customHeight="1" x14ac:dyDescent="0.25">
      <c r="A58" s="1">
        <v>1954</v>
      </c>
      <c r="B58">
        <v>9</v>
      </c>
      <c r="C58" s="4">
        <v>25.37</v>
      </c>
      <c r="D58" s="4">
        <v>26.3</v>
      </c>
      <c r="E58" s="4">
        <v>-0.93</v>
      </c>
      <c r="F58" s="6">
        <f>IF(INDEX(Nino34_long!$B$82:$M$146,INT((ROW($A58)-ROW($A$2))/12)+1,MOD(ROW($A58)-ROW($A$2),12)+1)=-99.99,"",INDEX(Nino34_long!$B$82:$M$146,INT((ROW($A58)-ROW($A$2))/12)+1,MOD(ROW($A58)-ROW($A$2),12)+1))</f>
        <v>25.72</v>
      </c>
      <c r="G58" s="8" t="str">
        <f t="shared" si="0"/>
        <v>No_Start</v>
      </c>
      <c r="H58" s="8" t="str">
        <f t="shared" si="1"/>
        <v>No_</v>
      </c>
      <c r="I58" s="8">
        <f t="shared" si="2"/>
        <v>0.5</v>
      </c>
      <c r="AQ58" t="b">
        <f t="shared" si="5"/>
        <v>1</v>
      </c>
      <c r="AR58" t="b">
        <f t="shared" si="6"/>
        <v>1</v>
      </c>
      <c r="AS58" t="b">
        <f t="shared" si="7"/>
        <v>1</v>
      </c>
      <c r="AT58" s="14" t="s">
        <v>59</v>
      </c>
      <c r="AU58" s="7">
        <v>2000</v>
      </c>
      <c r="AV58" s="33" t="s">
        <v>28</v>
      </c>
      <c r="AW58" s="20" t="s">
        <v>28</v>
      </c>
      <c r="AX58" s="39" t="s">
        <v>28</v>
      </c>
      <c r="AY58" s="29" t="s">
        <v>28</v>
      </c>
      <c r="AZ58" s="40" t="s">
        <v>28</v>
      </c>
      <c r="BA58" s="15" t="s">
        <v>28</v>
      </c>
    </row>
    <row r="59" spans="1:54" ht="24.95" customHeight="1" x14ac:dyDescent="0.25">
      <c r="A59" s="1">
        <v>1954</v>
      </c>
      <c r="B59">
        <v>10</v>
      </c>
      <c r="C59" s="4">
        <v>25.5</v>
      </c>
      <c r="D59" s="4">
        <v>26.22</v>
      </c>
      <c r="E59" s="4">
        <v>-0.72</v>
      </c>
      <c r="F59" s="6">
        <f>IF(INDEX(Nino34_long!$B$82:$M$146,INT((ROW($A59)-ROW($A$2))/12)+1,MOD(ROW($A59)-ROW($A$2),12)+1)=-99.99,"",INDEX(Nino34_long!$B$82:$M$146,INT((ROW($A59)-ROW($A$2))/12)+1,MOD(ROW($A59)-ROW($A$2),12)+1))</f>
        <v>25.82</v>
      </c>
      <c r="G59" s="8" t="str">
        <f t="shared" si="0"/>
        <v>No_Start</v>
      </c>
      <c r="H59" s="8" t="str">
        <f t="shared" si="1"/>
        <v>No_</v>
      </c>
      <c r="I59" s="8">
        <f t="shared" si="2"/>
        <v>0.5</v>
      </c>
      <c r="AQ59" t="b">
        <f t="shared" si="5"/>
        <v>1</v>
      </c>
      <c r="AR59" t="b">
        <f t="shared" si="6"/>
        <v>1</v>
      </c>
      <c r="AS59" t="b">
        <f t="shared" si="7"/>
        <v>1</v>
      </c>
      <c r="AT59" s="14" t="s">
        <v>59</v>
      </c>
      <c r="AU59" s="7">
        <v>2001</v>
      </c>
      <c r="AV59" s="33" t="s">
        <v>28</v>
      </c>
      <c r="AW59" s="20" t="s">
        <v>28</v>
      </c>
      <c r="AX59" s="39" t="s">
        <v>28</v>
      </c>
      <c r="AY59" s="29" t="s">
        <v>28</v>
      </c>
      <c r="AZ59" s="40" t="s">
        <v>28</v>
      </c>
      <c r="BA59" s="15" t="s">
        <v>28</v>
      </c>
    </row>
    <row r="60" spans="1:54" ht="24.95" customHeight="1" x14ac:dyDescent="0.25">
      <c r="A60" s="1">
        <v>1954</v>
      </c>
      <c r="B60">
        <v>11</v>
      </c>
      <c r="C60" s="4">
        <v>25.66</v>
      </c>
      <c r="D60" s="4">
        <v>26.21</v>
      </c>
      <c r="E60" s="4">
        <v>-0.55000000000000004</v>
      </c>
      <c r="F60" s="6">
        <f>IF(INDEX(Nino34_long!$B$82:$M$146,INT((ROW($A60)-ROW($A$2))/12)+1,MOD(ROW($A60)-ROW($A$2),12)+1)=-99.99,"",INDEX(Nino34_long!$B$82:$M$146,INT((ROW($A60)-ROW($A$2))/12)+1,MOD(ROW($A60)-ROW($A$2),12)+1))</f>
        <v>25.49</v>
      </c>
      <c r="G60" s="8" t="str">
        <f t="shared" si="0"/>
        <v>No_Start</v>
      </c>
      <c r="H60" s="8" t="str">
        <f t="shared" si="1"/>
        <v>No_</v>
      </c>
      <c r="I60" s="8">
        <f t="shared" si="2"/>
        <v>0.5</v>
      </c>
      <c r="AQ60" t="b">
        <f t="shared" si="5"/>
        <v>1</v>
      </c>
      <c r="AR60" t="b">
        <f t="shared" si="6"/>
        <v>1</v>
      </c>
      <c r="AS60" t="b">
        <f t="shared" si="7"/>
        <v>1</v>
      </c>
      <c r="AT60" s="14" t="s">
        <v>59</v>
      </c>
      <c r="AU60" s="7">
        <v>2002</v>
      </c>
      <c r="AV60" s="33" t="s">
        <v>27</v>
      </c>
      <c r="AW60" s="20" t="s">
        <v>27</v>
      </c>
      <c r="AX60" s="39" t="s">
        <v>27</v>
      </c>
      <c r="AY60" s="29" t="s">
        <v>27</v>
      </c>
      <c r="AZ60" s="40" t="s">
        <v>27</v>
      </c>
      <c r="BA60" s="15" t="s">
        <v>27</v>
      </c>
    </row>
    <row r="61" spans="1:54" ht="24.95" customHeight="1" x14ac:dyDescent="0.25">
      <c r="A61" s="1">
        <v>1954</v>
      </c>
      <c r="B61">
        <v>12</v>
      </c>
      <c r="C61" s="4">
        <v>25.37</v>
      </c>
      <c r="D61" s="4">
        <v>26.28</v>
      </c>
      <c r="E61" s="4">
        <v>-0.91</v>
      </c>
      <c r="F61" s="6">
        <f>IF(INDEX(Nino34_long!$B$82:$M$146,INT((ROW($A61)-ROW($A$2))/12)+1,MOD(ROW($A61)-ROW($A$2),12)+1)=-99.99,"",INDEX(Nino34_long!$B$82:$M$146,INT((ROW($A61)-ROW($A$2))/12)+1,MOD(ROW($A61)-ROW($A$2),12)+1))</f>
        <v>25.79</v>
      </c>
      <c r="G61" s="8" t="str">
        <f t="shared" si="0"/>
        <v>No_Start</v>
      </c>
      <c r="H61" s="8" t="str">
        <f t="shared" si="1"/>
        <v>No_</v>
      </c>
      <c r="I61" s="8">
        <f t="shared" si="2"/>
        <v>0.5</v>
      </c>
      <c r="AQ61" t="b">
        <f t="shared" si="5"/>
        <v>1</v>
      </c>
      <c r="AR61" t="b">
        <f t="shared" si="6"/>
        <v>1</v>
      </c>
      <c r="AS61" t="b">
        <f t="shared" si="7"/>
        <v>1</v>
      </c>
      <c r="AT61" s="14" t="s">
        <v>59</v>
      </c>
      <c r="AU61" s="7">
        <v>2003</v>
      </c>
      <c r="AV61" s="33" t="s">
        <v>28</v>
      </c>
      <c r="AW61" s="20" t="s">
        <v>28</v>
      </c>
      <c r="AX61" s="39" t="s">
        <v>28</v>
      </c>
      <c r="AY61" s="29" t="s">
        <v>28</v>
      </c>
      <c r="AZ61" s="40" t="s">
        <v>28</v>
      </c>
      <c r="BA61" s="15" t="s">
        <v>28</v>
      </c>
    </row>
    <row r="62" spans="1:54" ht="24.95" customHeight="1" x14ac:dyDescent="0.25">
      <c r="A62" s="1">
        <v>1955</v>
      </c>
      <c r="B62">
        <v>1</v>
      </c>
      <c r="C62" s="4">
        <v>25.55</v>
      </c>
      <c r="D62" s="4">
        <v>26.26</v>
      </c>
      <c r="E62" s="4">
        <v>-0.71</v>
      </c>
      <c r="F62" s="6">
        <f>IF(INDEX(Nino34_long!$B$82:$M$146,INT((ROW($A62)-ROW($A$2))/12)+1,MOD(ROW($A62)-ROW($A$2),12)+1)=-99.99,"",INDEX(Nino34_long!$B$82:$M$146,INT((ROW($A62)-ROW($A$2))/12)+1,MOD(ROW($A62)-ROW($A$2),12)+1))</f>
        <v>25.92</v>
      </c>
      <c r="G62" s="8" t="str">
        <f t="shared" si="0"/>
        <v>No_Start</v>
      </c>
      <c r="H62" s="8" t="str">
        <f t="shared" si="1"/>
        <v>No_</v>
      </c>
      <c r="I62" s="8">
        <f t="shared" si="2"/>
        <v>0.5</v>
      </c>
      <c r="AQ62" t="b">
        <f t="shared" si="5"/>
        <v>1</v>
      </c>
      <c r="AR62" t="b">
        <f t="shared" si="6"/>
        <v>1</v>
      </c>
      <c r="AS62" t="b">
        <f t="shared" si="7"/>
        <v>1</v>
      </c>
      <c r="AT62" s="14" t="s">
        <v>59</v>
      </c>
      <c r="AU62" s="7">
        <v>2004</v>
      </c>
      <c r="AV62" s="33" t="s">
        <v>28</v>
      </c>
      <c r="AW62" s="20" t="s">
        <v>28</v>
      </c>
      <c r="AX62" s="39" t="s">
        <v>28</v>
      </c>
      <c r="AY62" s="29" t="s">
        <v>28</v>
      </c>
      <c r="AZ62" s="40" t="s">
        <v>28</v>
      </c>
      <c r="BA62" s="15" t="s">
        <v>27</v>
      </c>
    </row>
    <row r="63" spans="1:54" ht="24.95" customHeight="1" x14ac:dyDescent="0.25">
      <c r="A63" s="1">
        <v>1955</v>
      </c>
      <c r="B63">
        <v>2</v>
      </c>
      <c r="C63" s="4">
        <v>25.91</v>
      </c>
      <c r="D63" s="4">
        <v>26.53</v>
      </c>
      <c r="E63" s="4">
        <v>-0.62</v>
      </c>
      <c r="F63" s="6">
        <f>IF(INDEX(Nino34_long!$B$82:$M$146,INT((ROW($A63)-ROW($A$2))/12)+1,MOD(ROW($A63)-ROW($A$2),12)+1)=-99.99,"",INDEX(Nino34_long!$B$82:$M$146,INT((ROW($A63)-ROW($A$2))/12)+1,MOD(ROW($A63)-ROW($A$2),12)+1))</f>
        <v>25.98</v>
      </c>
      <c r="G63" s="8" t="str">
        <f t="shared" si="0"/>
        <v>No_Start</v>
      </c>
      <c r="H63" s="8" t="str">
        <f t="shared" si="1"/>
        <v>No_</v>
      </c>
      <c r="I63" s="8">
        <f t="shared" si="2"/>
        <v>0.5</v>
      </c>
      <c r="AQ63" t="b">
        <f t="shared" si="5"/>
        <v>0</v>
      </c>
      <c r="AR63" t="b">
        <f t="shared" si="6"/>
        <v>1</v>
      </c>
      <c r="AS63" t="b">
        <f t="shared" si="7"/>
        <v>1</v>
      </c>
      <c r="AT63" s="14" t="s">
        <v>59</v>
      </c>
      <c r="AU63" s="7">
        <v>2005</v>
      </c>
      <c r="AV63" s="33" t="s">
        <v>27</v>
      </c>
      <c r="AW63" s="20" t="s">
        <v>27</v>
      </c>
      <c r="AX63" s="39" t="s">
        <v>27</v>
      </c>
      <c r="AY63" s="29" t="s">
        <v>28</v>
      </c>
      <c r="AZ63" s="40" t="s">
        <v>28</v>
      </c>
      <c r="BA63" s="15" t="s">
        <v>28</v>
      </c>
      <c r="BB63" s="46" t="s">
        <v>36</v>
      </c>
    </row>
    <row r="64" spans="1:54" ht="24.95" customHeight="1" x14ac:dyDescent="0.25">
      <c r="A64" s="1">
        <v>1955</v>
      </c>
      <c r="B64">
        <v>3</v>
      </c>
      <c r="C64" s="4">
        <v>26.38</v>
      </c>
      <c r="D64" s="4">
        <v>27.09</v>
      </c>
      <c r="E64" s="4">
        <v>-0.7</v>
      </c>
      <c r="F64" s="6">
        <f>IF(INDEX(Nino34_long!$B$82:$M$146,INT((ROW($A64)-ROW($A$2))/12)+1,MOD(ROW($A64)-ROW($A$2),12)+1)=-99.99,"",INDEX(Nino34_long!$B$82:$M$146,INT((ROW($A64)-ROW($A$2))/12)+1,MOD(ROW($A64)-ROW($A$2),12)+1))</f>
        <v>26.46</v>
      </c>
      <c r="G64" s="8" t="str">
        <f t="shared" si="0"/>
        <v>No_Start</v>
      </c>
      <c r="H64" s="8" t="str">
        <f t="shared" si="1"/>
        <v>No_</v>
      </c>
      <c r="I64" s="8">
        <f t="shared" si="2"/>
        <v>0.5</v>
      </c>
      <c r="AQ64" t="b">
        <f t="shared" si="5"/>
        <v>1</v>
      </c>
      <c r="AR64" t="b">
        <f t="shared" si="6"/>
        <v>1</v>
      </c>
      <c r="AS64" t="b">
        <f t="shared" si="7"/>
        <v>1</v>
      </c>
      <c r="AT64" s="14" t="s">
        <v>59</v>
      </c>
      <c r="AU64" s="7">
        <v>2006</v>
      </c>
      <c r="AV64" s="33" t="s">
        <v>28</v>
      </c>
      <c r="AW64" s="20" t="s">
        <v>28</v>
      </c>
      <c r="AX64" s="39" t="s">
        <v>28</v>
      </c>
      <c r="AY64" s="29" t="s">
        <v>28</v>
      </c>
      <c r="AZ64" s="40" t="s">
        <v>28</v>
      </c>
      <c r="BA64" s="15" t="s">
        <v>27</v>
      </c>
    </row>
    <row r="65" spans="1:53" ht="24.95" customHeight="1" x14ac:dyDescent="0.25">
      <c r="A65" s="1">
        <v>1955</v>
      </c>
      <c r="B65">
        <v>4</v>
      </c>
      <c r="C65" s="4">
        <v>26.67</v>
      </c>
      <c r="D65" s="4">
        <v>27.5</v>
      </c>
      <c r="E65" s="4">
        <v>-0.84</v>
      </c>
      <c r="F65" s="6">
        <f>IF(INDEX(Nino34_long!$B$82:$M$146,INT((ROW($A65)-ROW($A$2))/12)+1,MOD(ROW($A65)-ROW($A$2),12)+1)=-99.99,"",INDEX(Nino34_long!$B$82:$M$146,INT((ROW($A65)-ROW($A$2))/12)+1,MOD(ROW($A65)-ROW($A$2),12)+1))</f>
        <v>26.82</v>
      </c>
      <c r="G65" s="8" t="str">
        <f t="shared" si="0"/>
        <v>No_Start</v>
      </c>
      <c r="H65" s="8" t="str">
        <f t="shared" si="1"/>
        <v>No_</v>
      </c>
      <c r="I65" s="8">
        <f t="shared" si="2"/>
        <v>0.5</v>
      </c>
      <c r="AQ65" t="b">
        <f t="shared" si="5"/>
        <v>1</v>
      </c>
      <c r="AR65" t="b">
        <f t="shared" si="6"/>
        <v>1</v>
      </c>
      <c r="AS65" t="b">
        <f t="shared" si="7"/>
        <v>1</v>
      </c>
      <c r="AT65" s="14" t="s">
        <v>59</v>
      </c>
      <c r="AU65" s="7">
        <v>2007</v>
      </c>
      <c r="AV65" s="33" t="s">
        <v>28</v>
      </c>
      <c r="AW65" s="20" t="s">
        <v>28</v>
      </c>
      <c r="AX65" s="39" t="s">
        <v>28</v>
      </c>
      <c r="AY65" s="29" t="s">
        <v>28</v>
      </c>
      <c r="AZ65" s="40" t="s">
        <v>28</v>
      </c>
      <c r="BA65" s="15" t="s">
        <v>28</v>
      </c>
    </row>
    <row r="66" spans="1:53" ht="24.95" customHeight="1" x14ac:dyDescent="0.25">
      <c r="A66" s="1">
        <v>1955</v>
      </c>
      <c r="B66">
        <v>5</v>
      </c>
      <c r="C66" s="4">
        <v>26.66</v>
      </c>
      <c r="D66" s="4">
        <v>27.58</v>
      </c>
      <c r="E66" s="4">
        <v>-0.92</v>
      </c>
      <c r="F66" s="6">
        <f>IF(INDEX(Nino34_long!$B$82:$M$146,INT((ROW($A66)-ROW($A$2))/12)+1,MOD(ROW($A66)-ROW($A$2),12)+1)=-99.99,"",INDEX(Nino34_long!$B$82:$M$146,INT((ROW($A66)-ROW($A$2))/12)+1,MOD(ROW($A66)-ROW($A$2),12)+1))</f>
        <v>26.64</v>
      </c>
      <c r="G66" s="8" t="str">
        <f t="shared" si="0"/>
        <v>No_Start</v>
      </c>
      <c r="H66" s="8" t="str">
        <f t="shared" si="1"/>
        <v>No_</v>
      </c>
      <c r="I66" s="8">
        <f t="shared" si="2"/>
        <v>0.5</v>
      </c>
      <c r="AQ66" t="b">
        <f t="shared" si="5"/>
        <v>1</v>
      </c>
      <c r="AR66" t="b">
        <f t="shared" si="6"/>
        <v>1</v>
      </c>
      <c r="AS66" t="b">
        <f t="shared" si="7"/>
        <v>1</v>
      </c>
      <c r="AT66" s="14" t="s">
        <v>59</v>
      </c>
      <c r="AU66" s="7">
        <v>2008</v>
      </c>
      <c r="AV66" s="33" t="s">
        <v>28</v>
      </c>
      <c r="AW66" s="20" t="s">
        <v>28</v>
      </c>
      <c r="AX66" s="39" t="s">
        <v>28</v>
      </c>
      <c r="AY66" s="29" t="s">
        <v>28</v>
      </c>
      <c r="AZ66" s="40" t="s">
        <v>28</v>
      </c>
      <c r="BA66" s="15" t="s">
        <v>28</v>
      </c>
    </row>
    <row r="67" spans="1:53" ht="24.95" customHeight="1" x14ac:dyDescent="0.25">
      <c r="A67" s="1">
        <v>1955</v>
      </c>
      <c r="B67">
        <v>6</v>
      </c>
      <c r="C67" s="4">
        <v>26.55</v>
      </c>
      <c r="D67" s="4">
        <v>27.31</v>
      </c>
      <c r="E67" s="4">
        <v>-0.76</v>
      </c>
      <c r="F67" s="6">
        <f>IF(INDEX(Nino34_long!$B$82:$M$146,INT((ROW($A67)-ROW($A$2))/12)+1,MOD(ROW($A67)-ROW($A$2),12)+1)=-99.99,"",INDEX(Nino34_long!$B$82:$M$146,INT((ROW($A67)-ROW($A$2))/12)+1,MOD(ROW($A67)-ROW($A$2),12)+1))</f>
        <v>26.49</v>
      </c>
      <c r="G67" s="8" t="str">
        <f t="shared" ref="G67:G130" si="8">IF(AND(E66&lt;0.5,E67&gt;=0.5,E68&gt;=0.5,E69&gt;=0.5,E70&gt;=0.5,E71&gt;=0.5),"Start_ElNino", "No_Start")</f>
        <v>No_Start</v>
      </c>
      <c r="H67" s="8" t="str">
        <f t="shared" ref="H67:H130" si="9">IF(AND(OR(G67="Start_ElNino",H66="Yes"),E67&gt;=0.5),"Yes","No_")</f>
        <v>No_</v>
      </c>
      <c r="I67" s="8">
        <f t="shared" ref="I67:I130" si="10">IF(H67="No_",0.5,E67)</f>
        <v>0.5</v>
      </c>
      <c r="AQ67" t="b">
        <f t="shared" si="5"/>
        <v>1</v>
      </c>
      <c r="AR67" t="b">
        <f t="shared" si="6"/>
        <v>1</v>
      </c>
      <c r="AS67" t="b">
        <f t="shared" si="7"/>
        <v>1</v>
      </c>
      <c r="AT67" s="14" t="s">
        <v>59</v>
      </c>
      <c r="AU67" s="7">
        <v>2009</v>
      </c>
      <c r="AV67" s="33" t="s">
        <v>28</v>
      </c>
      <c r="AW67" s="20" t="s">
        <v>28</v>
      </c>
      <c r="AX67" s="39" t="s">
        <v>28</v>
      </c>
      <c r="AY67" s="29" t="s">
        <v>28</v>
      </c>
      <c r="AZ67" s="40" t="s">
        <v>28</v>
      </c>
      <c r="BA67" s="15" t="s">
        <v>27</v>
      </c>
    </row>
    <row r="68" spans="1:53" ht="24.95" customHeight="1" x14ac:dyDescent="0.25">
      <c r="A68" s="1">
        <v>1955</v>
      </c>
      <c r="B68">
        <v>7</v>
      </c>
      <c r="C68" s="4">
        <v>26.3</v>
      </c>
      <c r="D68" s="4">
        <v>26.91</v>
      </c>
      <c r="E68" s="4">
        <v>-0.61</v>
      </c>
      <c r="F68" s="6">
        <f>IF(INDEX(Nino34_long!$B$82:$M$146,INT((ROW($A68)-ROW($A$2))/12)+1,MOD(ROW($A68)-ROW($A$2),12)+1)=-99.99,"",INDEX(Nino34_long!$B$82:$M$146,INT((ROW($A68)-ROW($A$2))/12)+1,MOD(ROW($A68)-ROW($A$2),12)+1))</f>
        <v>25.91</v>
      </c>
      <c r="G68" s="8" t="str">
        <f t="shared" si="8"/>
        <v>No_Start</v>
      </c>
      <c r="H68" s="8" t="str">
        <f t="shared" si="9"/>
        <v>No_</v>
      </c>
      <c r="I68" s="8">
        <f t="shared" si="10"/>
        <v>0.5</v>
      </c>
      <c r="AQ68" t="b">
        <f t="shared" si="5"/>
        <v>1</v>
      </c>
      <c r="AR68" t="b">
        <f t="shared" si="6"/>
        <v>1</v>
      </c>
      <c r="AS68" t="b">
        <f t="shared" si="7"/>
        <v>1</v>
      </c>
      <c r="AT68" s="14" t="s">
        <v>59</v>
      </c>
      <c r="AU68" s="7">
        <v>2010</v>
      </c>
      <c r="AV68" s="33" t="s">
        <v>28</v>
      </c>
      <c r="AW68" s="20" t="s">
        <v>28</v>
      </c>
      <c r="AX68" s="39" t="s">
        <v>28</v>
      </c>
      <c r="AY68" s="29" t="s">
        <v>28</v>
      </c>
      <c r="AZ68" s="40" t="s">
        <v>28</v>
      </c>
      <c r="BA68" s="15" t="s">
        <v>28</v>
      </c>
    </row>
    <row r="69" spans="1:53" ht="24.95" customHeight="1" x14ac:dyDescent="0.25">
      <c r="A69" s="1">
        <v>1955</v>
      </c>
      <c r="B69">
        <v>8</v>
      </c>
      <c r="C69" s="4">
        <v>25.6</v>
      </c>
      <c r="D69" s="4">
        <v>26.48</v>
      </c>
      <c r="E69" s="4">
        <v>-0.88</v>
      </c>
      <c r="F69" s="6">
        <f>IF(INDEX(Nino34_long!$B$82:$M$146,INT((ROW($A69)-ROW($A$2))/12)+1,MOD(ROW($A69)-ROW($A$2),12)+1)=-99.99,"",INDEX(Nino34_long!$B$82:$M$146,INT((ROW($A69)-ROW($A$2))/12)+1,MOD(ROW($A69)-ROW($A$2),12)+1))</f>
        <v>25.96</v>
      </c>
      <c r="G69" s="8" t="str">
        <f t="shared" si="8"/>
        <v>No_Start</v>
      </c>
      <c r="H69" s="8" t="str">
        <f t="shared" si="9"/>
        <v>No_</v>
      </c>
      <c r="I69" s="8">
        <f t="shared" si="10"/>
        <v>0.5</v>
      </c>
      <c r="AQ69" t="b">
        <f t="shared" si="5"/>
        <v>1</v>
      </c>
      <c r="AR69" t="b">
        <f t="shared" si="6"/>
        <v>1</v>
      </c>
      <c r="AS69" t="b">
        <f t="shared" si="7"/>
        <v>1</v>
      </c>
      <c r="AT69" s="14" t="s">
        <v>59</v>
      </c>
      <c r="AU69" s="7">
        <v>2011</v>
      </c>
      <c r="AV69" s="33" t="s">
        <v>28</v>
      </c>
      <c r="AW69" s="20" t="s">
        <v>28</v>
      </c>
      <c r="AX69" s="39" t="s">
        <v>28</v>
      </c>
      <c r="AY69" s="29" t="s">
        <v>28</v>
      </c>
      <c r="AZ69" s="40" t="s">
        <v>28</v>
      </c>
      <c r="BA69" s="15" t="s">
        <v>28</v>
      </c>
    </row>
    <row r="70" spans="1:53" ht="24.95" customHeight="1" x14ac:dyDescent="0.25">
      <c r="A70" s="1">
        <v>1955</v>
      </c>
      <c r="B70">
        <v>9</v>
      </c>
      <c r="C70" s="4">
        <v>25.61</v>
      </c>
      <c r="D70" s="4">
        <v>26.3</v>
      </c>
      <c r="E70" s="4">
        <v>-0.69</v>
      </c>
      <c r="F70" s="6">
        <f>IF(INDEX(Nino34_long!$B$82:$M$146,INT((ROW($A70)-ROW($A$2))/12)+1,MOD(ROW($A70)-ROW($A$2),12)+1)=-99.99,"",INDEX(Nino34_long!$B$82:$M$146,INT((ROW($A70)-ROW($A$2))/12)+1,MOD(ROW($A70)-ROW($A$2),12)+1))</f>
        <v>25.42</v>
      </c>
      <c r="G70" s="8" t="str">
        <f t="shared" si="8"/>
        <v>No_Start</v>
      </c>
      <c r="H70" s="8" t="str">
        <f t="shared" si="9"/>
        <v>No_</v>
      </c>
      <c r="I70" s="8">
        <f t="shared" si="10"/>
        <v>0.5</v>
      </c>
      <c r="AQ70" t="b">
        <f t="shared" si="5"/>
        <v>1</v>
      </c>
      <c r="AR70" t="b">
        <f t="shared" si="6"/>
        <v>1</v>
      </c>
      <c r="AS70" t="b">
        <f t="shared" si="7"/>
        <v>1</v>
      </c>
      <c r="AT70" s="14" t="s">
        <v>59</v>
      </c>
      <c r="AU70" s="7">
        <v>2012</v>
      </c>
      <c r="AV70" s="33" t="s">
        <v>28</v>
      </c>
      <c r="AW70" s="20" t="s">
        <v>28</v>
      </c>
      <c r="AX70" s="39" t="s">
        <v>28</v>
      </c>
      <c r="AY70" s="29" t="s">
        <v>28</v>
      </c>
      <c r="AZ70" s="40" t="s">
        <v>28</v>
      </c>
      <c r="BA70" s="15" t="s">
        <v>28</v>
      </c>
    </row>
    <row r="71" spans="1:53" ht="24.95" customHeight="1" thickBot="1" x14ac:dyDescent="0.3">
      <c r="A71" s="1">
        <v>1955</v>
      </c>
      <c r="B71">
        <v>10</v>
      </c>
      <c r="C71" s="4">
        <v>24.66</v>
      </c>
      <c r="D71" s="4">
        <v>26.22</v>
      </c>
      <c r="E71" s="4">
        <v>-1.56</v>
      </c>
      <c r="F71" s="6">
        <f>IF(INDEX(Nino34_long!$B$82:$M$146,INT((ROW($A71)-ROW($A$2))/12)+1,MOD(ROW($A71)-ROW($A$2),12)+1)=-99.99,"",INDEX(Nino34_long!$B$82:$M$146,INT((ROW($A71)-ROW($A$2))/12)+1,MOD(ROW($A71)-ROW($A$2),12)+1))</f>
        <v>25.14</v>
      </c>
      <c r="G71" s="8" t="str">
        <f t="shared" si="8"/>
        <v>No_Start</v>
      </c>
      <c r="H71" s="8" t="str">
        <f t="shared" si="9"/>
        <v>No_</v>
      </c>
      <c r="I71" s="8">
        <f t="shared" si="10"/>
        <v>0.5</v>
      </c>
      <c r="AQ71" t="b">
        <f t="shared" si="5"/>
        <v>1</v>
      </c>
      <c r="AR71" t="b">
        <f t="shared" si="6"/>
        <v>1</v>
      </c>
      <c r="AS71" t="b">
        <f t="shared" si="7"/>
        <v>1</v>
      </c>
      <c r="AT71" s="16" t="s">
        <v>59</v>
      </c>
      <c r="AU71" s="30">
        <v>2013</v>
      </c>
      <c r="AV71" s="45" t="s">
        <v>28</v>
      </c>
      <c r="AW71" s="21" t="s">
        <v>28</v>
      </c>
      <c r="AX71" s="41" t="s">
        <v>28</v>
      </c>
      <c r="AY71" s="17" t="s">
        <v>28</v>
      </c>
      <c r="AZ71" s="42" t="s">
        <v>28</v>
      </c>
      <c r="BA71" s="18" t="s">
        <v>28</v>
      </c>
    </row>
    <row r="72" spans="1:53" ht="12.75" customHeight="1" x14ac:dyDescent="0.25">
      <c r="A72" s="1">
        <v>1955</v>
      </c>
      <c r="B72">
        <v>11</v>
      </c>
      <c r="C72" s="4">
        <v>24.29</v>
      </c>
      <c r="D72" s="4">
        <v>26.21</v>
      </c>
      <c r="E72" s="4">
        <v>-1.93</v>
      </c>
      <c r="F72" s="6">
        <f>IF(INDEX(Nino34_long!$B$82:$M$146,INT((ROW($A72)-ROW($A$2))/12)+1,MOD(ROW($A72)-ROW($A$2),12)+1)=-99.99,"",INDEX(Nino34_long!$B$82:$M$146,INT((ROW($A72)-ROW($A$2))/12)+1,MOD(ROW($A72)-ROW($A$2),12)+1))</f>
        <v>24.75</v>
      </c>
      <c r="G72" s="8" t="str">
        <f t="shared" si="8"/>
        <v>No_Start</v>
      </c>
      <c r="H72" s="8" t="str">
        <f t="shared" si="9"/>
        <v>No_</v>
      </c>
      <c r="I72" s="8">
        <f t="shared" si="10"/>
        <v>0.5</v>
      </c>
      <c r="AP72" s="26" t="s">
        <v>43</v>
      </c>
      <c r="AQ72">
        <f>COUNTIF(AQ9:AQ71,FALSE)</f>
        <v>7</v>
      </c>
      <c r="AR72">
        <f>COUNTIF(AR9:AR71,FALSE)</f>
        <v>4</v>
      </c>
      <c r="AS72">
        <f>COUNTIF(AS9:AS71,FALSE)</f>
        <v>5</v>
      </c>
    </row>
    <row r="73" spans="1:53" ht="12.75" customHeight="1" x14ac:dyDescent="0.25">
      <c r="A73" s="1">
        <v>1955</v>
      </c>
      <c r="B73">
        <v>12</v>
      </c>
      <c r="C73" s="4">
        <v>24.59</v>
      </c>
      <c r="D73" s="4">
        <v>26.28</v>
      </c>
      <c r="E73" s="4">
        <v>-1.69</v>
      </c>
      <c r="F73" s="6">
        <f>IF(INDEX(Nino34_long!$B$82:$M$146,INT((ROW($A73)-ROW($A$2))/12)+1,MOD(ROW($A73)-ROW($A$2),12)+1)=-99.99,"",INDEX(Nino34_long!$B$82:$M$146,INT((ROW($A73)-ROW($A$2))/12)+1,MOD(ROW($A73)-ROW($A$2),12)+1))</f>
        <v>25.07</v>
      </c>
      <c r="G73" s="8" t="str">
        <f t="shared" si="8"/>
        <v>No_Start</v>
      </c>
      <c r="H73" s="8" t="str">
        <f t="shared" si="9"/>
        <v>No_</v>
      </c>
      <c r="I73" s="8">
        <f t="shared" si="10"/>
        <v>0.5</v>
      </c>
    </row>
    <row r="74" spans="1:53" ht="12.75" customHeight="1" x14ac:dyDescent="0.25">
      <c r="A74" s="1">
        <v>1956</v>
      </c>
      <c r="B74">
        <v>1</v>
      </c>
      <c r="C74" s="4">
        <v>25.29</v>
      </c>
      <c r="D74" s="4">
        <v>26.4</v>
      </c>
      <c r="E74" s="4">
        <v>-1.1100000000000001</v>
      </c>
      <c r="F74" s="6">
        <f>IF(INDEX(Nino34_long!$B$82:$M$146,INT((ROW($A74)-ROW($A$2))/12)+1,MOD(ROW($A74)-ROW($A$2),12)+1)=-99.99,"",INDEX(Nino34_long!$B$82:$M$146,INT((ROW($A74)-ROW($A$2))/12)+1,MOD(ROW($A74)-ROW($A$2),12)+1))</f>
        <v>25.35</v>
      </c>
      <c r="G74" s="8" t="str">
        <f t="shared" si="8"/>
        <v>No_Start</v>
      </c>
      <c r="H74" s="8" t="str">
        <f t="shared" si="9"/>
        <v>No_</v>
      </c>
      <c r="I74" s="8">
        <f t="shared" si="10"/>
        <v>0.5</v>
      </c>
    </row>
    <row r="75" spans="1:53" ht="12.75" customHeight="1" x14ac:dyDescent="0.25">
      <c r="A75" s="1">
        <v>1956</v>
      </c>
      <c r="B75">
        <v>2</v>
      </c>
      <c r="C75" s="4">
        <v>26.01</v>
      </c>
      <c r="D75" s="4">
        <v>26.64</v>
      </c>
      <c r="E75" s="4">
        <v>-0.62</v>
      </c>
      <c r="F75" s="6">
        <f>IF(INDEX(Nino34_long!$B$82:$M$146,INT((ROW($A75)-ROW($A$2))/12)+1,MOD(ROW($A75)-ROW($A$2),12)+1)=-99.99,"",INDEX(Nino34_long!$B$82:$M$146,INT((ROW($A75)-ROW($A$2))/12)+1,MOD(ROW($A75)-ROW($A$2),12)+1))</f>
        <v>25.79</v>
      </c>
      <c r="G75" s="8" t="str">
        <f t="shared" si="8"/>
        <v>No_Start</v>
      </c>
      <c r="H75" s="8" t="str">
        <f t="shared" si="9"/>
        <v>No_</v>
      </c>
      <c r="I75" s="8">
        <f t="shared" si="10"/>
        <v>0.5</v>
      </c>
    </row>
    <row r="76" spans="1:53" ht="12.75" customHeight="1" x14ac:dyDescent="0.25">
      <c r="A76" s="1">
        <v>1956</v>
      </c>
      <c r="B76">
        <v>3</v>
      </c>
      <c r="C76" s="4">
        <v>26.64</v>
      </c>
      <c r="D76" s="4">
        <v>27.15</v>
      </c>
      <c r="E76" s="4">
        <v>-0.51</v>
      </c>
      <c r="F76" s="6">
        <f>IF(INDEX(Nino34_long!$B$82:$M$146,INT((ROW($A76)-ROW($A$2))/12)+1,MOD(ROW($A76)-ROW($A$2),12)+1)=-99.99,"",INDEX(Nino34_long!$B$82:$M$146,INT((ROW($A76)-ROW($A$2))/12)+1,MOD(ROW($A76)-ROW($A$2),12)+1))</f>
        <v>26.32</v>
      </c>
      <c r="G76" s="8" t="str">
        <f t="shared" si="8"/>
        <v>No_Start</v>
      </c>
      <c r="H76" s="8" t="str">
        <f t="shared" si="9"/>
        <v>No_</v>
      </c>
      <c r="I76" s="8">
        <f t="shared" si="10"/>
        <v>0.5</v>
      </c>
    </row>
    <row r="77" spans="1:53" ht="12.75" customHeight="1" x14ac:dyDescent="0.25">
      <c r="A77" s="1">
        <v>1956</v>
      </c>
      <c r="B77">
        <v>4</v>
      </c>
      <c r="C77" s="4">
        <v>26.98</v>
      </c>
      <c r="D77" s="4">
        <v>27.57</v>
      </c>
      <c r="E77" s="4">
        <v>-0.59</v>
      </c>
      <c r="F77" s="6">
        <f>IF(INDEX(Nino34_long!$B$82:$M$146,INT((ROW($A77)-ROW($A$2))/12)+1,MOD(ROW($A77)-ROW($A$2),12)+1)=-99.99,"",INDEX(Nino34_long!$B$82:$M$146,INT((ROW($A77)-ROW($A$2))/12)+1,MOD(ROW($A77)-ROW($A$2),12)+1))</f>
        <v>26.99</v>
      </c>
      <c r="G77" s="8" t="str">
        <f t="shared" si="8"/>
        <v>No_Start</v>
      </c>
      <c r="H77" s="8" t="str">
        <f t="shared" si="9"/>
        <v>No_</v>
      </c>
      <c r="I77" s="8">
        <f t="shared" si="10"/>
        <v>0.5</v>
      </c>
    </row>
    <row r="78" spans="1:53" ht="12.75" customHeight="1" x14ac:dyDescent="0.25">
      <c r="A78" s="1">
        <v>1956</v>
      </c>
      <c r="B78">
        <v>5</v>
      </c>
      <c r="C78" s="4">
        <v>27.23</v>
      </c>
      <c r="D78" s="4">
        <v>27.61</v>
      </c>
      <c r="E78" s="4">
        <v>-0.38</v>
      </c>
      <c r="F78" s="6">
        <f>IF(INDEX(Nino34_long!$B$82:$M$146,INT((ROW($A78)-ROW($A$2))/12)+1,MOD(ROW($A78)-ROW($A$2),12)+1)=-99.99,"",INDEX(Nino34_long!$B$82:$M$146,INT((ROW($A78)-ROW($A$2))/12)+1,MOD(ROW($A78)-ROW($A$2),12)+1))</f>
        <v>27.28</v>
      </c>
      <c r="G78" s="8" t="str">
        <f t="shared" si="8"/>
        <v>No_Start</v>
      </c>
      <c r="H78" s="8" t="str">
        <f t="shared" si="9"/>
        <v>No_</v>
      </c>
      <c r="I78" s="8">
        <f t="shared" si="10"/>
        <v>0.5</v>
      </c>
    </row>
    <row r="79" spans="1:53" ht="12.75" customHeight="1" x14ac:dyDescent="0.25">
      <c r="A79" s="1">
        <v>1956</v>
      </c>
      <c r="B79">
        <v>6</v>
      </c>
      <c r="C79" s="4">
        <v>26.98</v>
      </c>
      <c r="D79" s="4">
        <v>27.37</v>
      </c>
      <c r="E79" s="4">
        <v>-0.39</v>
      </c>
      <c r="F79" s="6">
        <f>IF(INDEX(Nino34_long!$B$82:$M$146,INT((ROW($A79)-ROW($A$2))/12)+1,MOD(ROW($A79)-ROW($A$2),12)+1)=-99.99,"",INDEX(Nino34_long!$B$82:$M$146,INT((ROW($A79)-ROW($A$2))/12)+1,MOD(ROW($A79)-ROW($A$2),12)+1))</f>
        <v>26.85</v>
      </c>
      <c r="G79" s="8" t="str">
        <f t="shared" si="8"/>
        <v>No_Start</v>
      </c>
      <c r="H79" s="8" t="str">
        <f t="shared" si="9"/>
        <v>No_</v>
      </c>
      <c r="I79" s="8">
        <f t="shared" si="10"/>
        <v>0.5</v>
      </c>
    </row>
    <row r="80" spans="1:53" ht="12.75" customHeight="1" x14ac:dyDescent="0.25">
      <c r="A80" s="1">
        <v>1956</v>
      </c>
      <c r="B80">
        <v>7</v>
      </c>
      <c r="C80" s="4">
        <v>26.37</v>
      </c>
      <c r="D80" s="4">
        <v>26.97</v>
      </c>
      <c r="E80" s="4">
        <v>-0.61</v>
      </c>
      <c r="F80" s="6">
        <f>IF(INDEX(Nino34_long!$B$82:$M$146,INT((ROW($A80)-ROW($A$2))/12)+1,MOD(ROW($A80)-ROW($A$2),12)+1)=-99.99,"",INDEX(Nino34_long!$B$82:$M$146,INT((ROW($A80)-ROW($A$2))/12)+1,MOD(ROW($A80)-ROW($A$2),12)+1))</f>
        <v>26.28</v>
      </c>
      <c r="G80" s="8" t="str">
        <f t="shared" si="8"/>
        <v>No_Start</v>
      </c>
      <c r="H80" s="8" t="str">
        <f t="shared" si="9"/>
        <v>No_</v>
      </c>
      <c r="I80" s="8">
        <f t="shared" si="10"/>
        <v>0.5</v>
      </c>
    </row>
    <row r="81" spans="1:9" ht="12.75" customHeight="1" x14ac:dyDescent="0.25">
      <c r="A81" s="1">
        <v>1956</v>
      </c>
      <c r="B81">
        <v>8</v>
      </c>
      <c r="C81" s="4">
        <v>25.9</v>
      </c>
      <c r="D81" s="4">
        <v>26.52</v>
      </c>
      <c r="E81" s="4">
        <v>-0.62</v>
      </c>
      <c r="F81" s="6">
        <f>IF(INDEX(Nino34_long!$B$82:$M$146,INT((ROW($A81)-ROW($A$2))/12)+1,MOD(ROW($A81)-ROW($A$2),12)+1)=-99.99,"",INDEX(Nino34_long!$B$82:$M$146,INT((ROW($A81)-ROW($A$2))/12)+1,MOD(ROW($A81)-ROW($A$2),12)+1))</f>
        <v>26.06</v>
      </c>
      <c r="G81" s="8" t="str">
        <f t="shared" si="8"/>
        <v>No_Start</v>
      </c>
      <c r="H81" s="8" t="str">
        <f t="shared" si="9"/>
        <v>No_</v>
      </c>
      <c r="I81" s="8">
        <f t="shared" si="10"/>
        <v>0.5</v>
      </c>
    </row>
    <row r="82" spans="1:9" ht="12.75" customHeight="1" x14ac:dyDescent="0.25">
      <c r="A82" s="1">
        <v>1956</v>
      </c>
      <c r="B82">
        <v>9</v>
      </c>
      <c r="C82" s="4">
        <v>25.89</v>
      </c>
      <c r="D82" s="4">
        <v>26.33</v>
      </c>
      <c r="E82" s="4">
        <v>-0.43</v>
      </c>
      <c r="F82" s="6">
        <f>IF(INDEX(Nino34_long!$B$82:$M$146,INT((ROW($A82)-ROW($A$2))/12)+1,MOD(ROW($A82)-ROW($A$2),12)+1)=-99.99,"",INDEX(Nino34_long!$B$82:$M$146,INT((ROW($A82)-ROW($A$2))/12)+1,MOD(ROW($A82)-ROW($A$2),12)+1))</f>
        <v>25.84</v>
      </c>
      <c r="G82" s="8" t="str">
        <f t="shared" si="8"/>
        <v>No_Start</v>
      </c>
      <c r="H82" s="8" t="str">
        <f t="shared" si="9"/>
        <v>No_</v>
      </c>
      <c r="I82" s="8">
        <f t="shared" si="10"/>
        <v>0.5</v>
      </c>
    </row>
    <row r="83" spans="1:9" ht="12.75" customHeight="1" x14ac:dyDescent="0.25">
      <c r="A83" s="1">
        <v>1956</v>
      </c>
      <c r="B83">
        <v>10</v>
      </c>
      <c r="C83" s="4">
        <v>25.83</v>
      </c>
      <c r="D83" s="4">
        <v>26.26</v>
      </c>
      <c r="E83" s="4">
        <v>-0.43</v>
      </c>
      <c r="F83" s="6">
        <f>IF(INDEX(Nino34_long!$B$82:$M$146,INT((ROW($A83)-ROW($A$2))/12)+1,MOD(ROW($A83)-ROW($A$2),12)+1)=-99.99,"",INDEX(Nino34_long!$B$82:$M$146,INT((ROW($A83)-ROW($A$2))/12)+1,MOD(ROW($A83)-ROW($A$2),12)+1))</f>
        <v>26.04</v>
      </c>
      <c r="G83" s="8" t="str">
        <f t="shared" si="8"/>
        <v>No_Start</v>
      </c>
      <c r="H83" s="8" t="str">
        <f t="shared" si="9"/>
        <v>No_</v>
      </c>
      <c r="I83" s="8">
        <f t="shared" si="10"/>
        <v>0.5</v>
      </c>
    </row>
    <row r="84" spans="1:9" ht="12.75" customHeight="1" x14ac:dyDescent="0.25">
      <c r="A84" s="1">
        <v>1956</v>
      </c>
      <c r="B84">
        <v>11</v>
      </c>
      <c r="C84" s="4">
        <v>25.64</v>
      </c>
      <c r="D84" s="4">
        <v>26.25</v>
      </c>
      <c r="E84" s="4">
        <v>-0.61</v>
      </c>
      <c r="F84" s="6">
        <f>IF(INDEX(Nino34_long!$B$82:$M$146,INT((ROW($A84)-ROW($A$2))/12)+1,MOD(ROW($A84)-ROW($A$2),12)+1)=-99.99,"",INDEX(Nino34_long!$B$82:$M$146,INT((ROW($A84)-ROW($A$2))/12)+1,MOD(ROW($A84)-ROW($A$2),12)+1))</f>
        <v>25.64</v>
      </c>
      <c r="G84" s="8" t="str">
        <f t="shared" si="8"/>
        <v>No_Start</v>
      </c>
      <c r="H84" s="8" t="str">
        <f t="shared" si="9"/>
        <v>No_</v>
      </c>
      <c r="I84" s="8">
        <f t="shared" si="10"/>
        <v>0.5</v>
      </c>
    </row>
    <row r="85" spans="1:9" ht="12.75" customHeight="1" x14ac:dyDescent="0.25">
      <c r="A85" s="1">
        <v>1956</v>
      </c>
      <c r="B85">
        <v>12</v>
      </c>
      <c r="C85" s="4">
        <v>25.71</v>
      </c>
      <c r="D85" s="4">
        <v>26.29</v>
      </c>
      <c r="E85" s="4">
        <v>-0.57999999999999996</v>
      </c>
      <c r="F85" s="6">
        <f>IF(INDEX(Nino34_long!$B$82:$M$146,INT((ROW($A85)-ROW($A$2))/12)+1,MOD(ROW($A85)-ROW($A$2),12)+1)=-99.99,"",INDEX(Nino34_long!$B$82:$M$146,INT((ROW($A85)-ROW($A$2))/12)+1,MOD(ROW($A85)-ROW($A$2),12)+1))</f>
        <v>26.01</v>
      </c>
      <c r="G85" s="8" t="str">
        <f t="shared" si="8"/>
        <v>No_Start</v>
      </c>
      <c r="H85" s="8" t="str">
        <f t="shared" si="9"/>
        <v>No_</v>
      </c>
      <c r="I85" s="8">
        <f t="shared" si="10"/>
        <v>0.5</v>
      </c>
    </row>
    <row r="86" spans="1:9" ht="12.75" customHeight="1" x14ac:dyDescent="0.25">
      <c r="A86" s="1">
        <v>1957</v>
      </c>
      <c r="B86">
        <v>1</v>
      </c>
      <c r="C86" s="4">
        <v>26.1</v>
      </c>
      <c r="D86" s="4">
        <v>26.4</v>
      </c>
      <c r="E86" s="4">
        <v>-0.3</v>
      </c>
      <c r="F86" s="6">
        <f>IF(INDEX(Nino34_long!$B$82:$M$146,INT((ROW($A86)-ROW($A$2))/12)+1,MOD(ROW($A86)-ROW($A$2),12)+1)=-99.99,"",INDEX(Nino34_long!$B$82:$M$146,INT((ROW($A86)-ROW($A$2))/12)+1,MOD(ROW($A86)-ROW($A$2),12)+1))</f>
        <v>26.02</v>
      </c>
      <c r="G86" s="8" t="str">
        <f t="shared" si="8"/>
        <v>No_Start</v>
      </c>
      <c r="H86" s="8" t="str">
        <f t="shared" si="9"/>
        <v>No_</v>
      </c>
      <c r="I86" s="8">
        <f t="shared" si="10"/>
        <v>0.5</v>
      </c>
    </row>
    <row r="87" spans="1:9" ht="12.75" customHeight="1" x14ac:dyDescent="0.25">
      <c r="A87" s="1">
        <v>1957</v>
      </c>
      <c r="B87">
        <v>2</v>
      </c>
      <c r="C87" s="4">
        <v>26.59</v>
      </c>
      <c r="D87" s="4">
        <v>26.64</v>
      </c>
      <c r="E87" s="4">
        <v>-0.05</v>
      </c>
      <c r="F87" s="6">
        <f>IF(INDEX(Nino34_long!$B$82:$M$146,INT((ROW($A87)-ROW($A$2))/12)+1,MOD(ROW($A87)-ROW($A$2),12)+1)=-99.99,"",INDEX(Nino34_long!$B$82:$M$146,INT((ROW($A87)-ROW($A$2))/12)+1,MOD(ROW($A87)-ROW($A$2),12)+1))</f>
        <v>26.52</v>
      </c>
      <c r="G87" s="8" t="str">
        <f t="shared" si="8"/>
        <v>No_Start</v>
      </c>
      <c r="H87" s="8" t="str">
        <f t="shared" si="9"/>
        <v>No_</v>
      </c>
      <c r="I87" s="8">
        <f t="shared" si="10"/>
        <v>0.5</v>
      </c>
    </row>
    <row r="88" spans="1:9" ht="12.75" customHeight="1" x14ac:dyDescent="0.25">
      <c r="A88" s="1">
        <v>1957</v>
      </c>
      <c r="B88">
        <v>3</v>
      </c>
      <c r="C88" s="4">
        <v>27.64</v>
      </c>
      <c r="D88" s="4">
        <v>27.15</v>
      </c>
      <c r="E88" s="4">
        <v>0.49</v>
      </c>
      <c r="F88" s="6">
        <f>IF(INDEX(Nino34_long!$B$82:$M$146,INT((ROW($A88)-ROW($A$2))/12)+1,MOD(ROW($A88)-ROW($A$2),12)+1)=-99.99,"",INDEX(Nino34_long!$B$82:$M$146,INT((ROW($A88)-ROW($A$2))/12)+1,MOD(ROW($A88)-ROW($A$2),12)+1))</f>
        <v>27.34</v>
      </c>
      <c r="G88" s="8" t="str">
        <f t="shared" si="8"/>
        <v>No_Start</v>
      </c>
      <c r="H88" s="8" t="str">
        <f t="shared" si="9"/>
        <v>No_</v>
      </c>
      <c r="I88" s="8">
        <f t="shared" si="10"/>
        <v>0.5</v>
      </c>
    </row>
    <row r="89" spans="1:9" ht="12.75" customHeight="1" x14ac:dyDescent="0.25">
      <c r="A89" s="1">
        <v>1957</v>
      </c>
      <c r="B89">
        <v>4</v>
      </c>
      <c r="C89" s="4">
        <v>28.34</v>
      </c>
      <c r="D89" s="4">
        <v>27.57</v>
      </c>
      <c r="E89" s="4">
        <v>0.77</v>
      </c>
      <c r="F89" s="6">
        <f>IF(INDEX(Nino34_long!$B$82:$M$146,INT((ROW($A89)-ROW($A$2))/12)+1,MOD(ROW($A89)-ROW($A$2),12)+1)=-99.99,"",INDEX(Nino34_long!$B$82:$M$146,INT((ROW($A89)-ROW($A$2))/12)+1,MOD(ROW($A89)-ROW($A$2),12)+1))</f>
        <v>28.19</v>
      </c>
      <c r="G89" s="8" t="str">
        <f t="shared" si="8"/>
        <v>Start_ElNino</v>
      </c>
      <c r="H89" s="8" t="str">
        <f t="shared" si="9"/>
        <v>Yes</v>
      </c>
      <c r="I89" s="8">
        <f t="shared" si="10"/>
        <v>0.77</v>
      </c>
    </row>
    <row r="90" spans="1:9" ht="12.75" customHeight="1" x14ac:dyDescent="0.25">
      <c r="A90" s="1">
        <v>1957</v>
      </c>
      <c r="B90">
        <v>5</v>
      </c>
      <c r="C90" s="4">
        <v>28.57</v>
      </c>
      <c r="D90" s="4">
        <v>27.61</v>
      </c>
      <c r="E90" s="4">
        <v>0.96</v>
      </c>
      <c r="F90" s="6">
        <f>IF(INDEX(Nino34_long!$B$82:$M$146,INT((ROW($A90)-ROW($A$2))/12)+1,MOD(ROW($A90)-ROW($A$2),12)+1)=-99.99,"",INDEX(Nino34_long!$B$82:$M$146,INT((ROW($A90)-ROW($A$2))/12)+1,MOD(ROW($A90)-ROW($A$2),12)+1))</f>
        <v>28.31</v>
      </c>
      <c r="G90" s="8" t="str">
        <f t="shared" si="8"/>
        <v>No_Start</v>
      </c>
      <c r="H90" s="8" t="str">
        <f t="shared" si="9"/>
        <v>Yes</v>
      </c>
      <c r="I90" s="8">
        <f t="shared" si="10"/>
        <v>0.96</v>
      </c>
    </row>
    <row r="91" spans="1:9" ht="12.75" customHeight="1" x14ac:dyDescent="0.25">
      <c r="A91" s="1">
        <v>1957</v>
      </c>
      <c r="B91">
        <v>6</v>
      </c>
      <c r="C91" s="4">
        <v>28.27</v>
      </c>
      <c r="D91" s="4">
        <v>27.37</v>
      </c>
      <c r="E91" s="4">
        <v>0.89</v>
      </c>
      <c r="F91" s="6">
        <f>IF(INDEX(Nino34_long!$B$82:$M$146,INT((ROW($A91)-ROW($A$2))/12)+1,MOD(ROW($A91)-ROW($A$2),12)+1)=-99.99,"",INDEX(Nino34_long!$B$82:$M$146,INT((ROW($A91)-ROW($A$2))/12)+1,MOD(ROW($A91)-ROW($A$2),12)+1))</f>
        <v>28.22</v>
      </c>
      <c r="G91" s="8" t="str">
        <f t="shared" si="8"/>
        <v>No_Start</v>
      </c>
      <c r="H91" s="8" t="str">
        <f t="shared" si="9"/>
        <v>Yes</v>
      </c>
      <c r="I91" s="8">
        <f t="shared" si="10"/>
        <v>0.89</v>
      </c>
    </row>
    <row r="92" spans="1:9" ht="12.75" customHeight="1" x14ac:dyDescent="0.25">
      <c r="A92" s="1">
        <v>1957</v>
      </c>
      <c r="B92">
        <v>7</v>
      </c>
      <c r="C92" s="4">
        <v>28.1</v>
      </c>
      <c r="D92" s="4">
        <v>26.97</v>
      </c>
      <c r="E92" s="4">
        <v>1.1299999999999999</v>
      </c>
      <c r="F92" s="6">
        <f>IF(INDEX(Nino34_long!$B$82:$M$146,INT((ROW($A92)-ROW($A$2))/12)+1,MOD(ROW($A92)-ROW($A$2),12)+1)=-99.99,"",INDEX(Nino34_long!$B$82:$M$146,INT((ROW($A92)-ROW($A$2))/12)+1,MOD(ROW($A92)-ROW($A$2),12)+1))</f>
        <v>27.91</v>
      </c>
      <c r="G92" s="8" t="str">
        <f t="shared" si="8"/>
        <v>No_Start</v>
      </c>
      <c r="H92" s="8" t="str">
        <f t="shared" si="9"/>
        <v>Yes</v>
      </c>
      <c r="I92" s="8">
        <f t="shared" si="10"/>
        <v>1.1299999999999999</v>
      </c>
    </row>
    <row r="93" spans="1:9" ht="12.75" customHeight="1" x14ac:dyDescent="0.25">
      <c r="A93" s="1">
        <v>1957</v>
      </c>
      <c r="B93">
        <v>8</v>
      </c>
      <c r="C93" s="4">
        <v>27.74</v>
      </c>
      <c r="D93" s="4">
        <v>26.52</v>
      </c>
      <c r="E93" s="4">
        <v>1.22</v>
      </c>
      <c r="F93" s="6">
        <f>IF(INDEX(Nino34_long!$B$82:$M$146,INT((ROW($A93)-ROW($A$2))/12)+1,MOD(ROW($A93)-ROW($A$2),12)+1)=-99.99,"",INDEX(Nino34_long!$B$82:$M$146,INT((ROW($A93)-ROW($A$2))/12)+1,MOD(ROW($A93)-ROW($A$2),12)+1))</f>
        <v>27.66</v>
      </c>
      <c r="G93" s="8" t="str">
        <f t="shared" si="8"/>
        <v>No_Start</v>
      </c>
      <c r="H93" s="8" t="str">
        <f t="shared" si="9"/>
        <v>Yes</v>
      </c>
      <c r="I93" s="8">
        <f t="shared" si="10"/>
        <v>1.22</v>
      </c>
    </row>
    <row r="94" spans="1:9" ht="12.75" customHeight="1" x14ac:dyDescent="0.25">
      <c r="A94" s="1">
        <v>1957</v>
      </c>
      <c r="B94">
        <v>9</v>
      </c>
      <c r="C94" s="4">
        <v>27.53</v>
      </c>
      <c r="D94" s="4">
        <v>26.33</v>
      </c>
      <c r="E94" s="4">
        <v>1.2</v>
      </c>
      <c r="F94" s="6">
        <f>IF(INDEX(Nino34_long!$B$82:$M$146,INT((ROW($A94)-ROW($A$2))/12)+1,MOD(ROW($A94)-ROW($A$2),12)+1)=-99.99,"",INDEX(Nino34_long!$B$82:$M$146,INT((ROW($A94)-ROW($A$2))/12)+1,MOD(ROW($A94)-ROW($A$2),12)+1))</f>
        <v>27.28</v>
      </c>
      <c r="G94" s="8" t="str">
        <f t="shared" si="8"/>
        <v>No_Start</v>
      </c>
      <c r="H94" s="8" t="str">
        <f t="shared" si="9"/>
        <v>Yes</v>
      </c>
      <c r="I94" s="8">
        <f t="shared" si="10"/>
        <v>1.2</v>
      </c>
    </row>
    <row r="95" spans="1:9" ht="12.75" customHeight="1" x14ac:dyDescent="0.25">
      <c r="A95" s="1">
        <v>1957</v>
      </c>
      <c r="B95">
        <v>10</v>
      </c>
      <c r="C95" s="4">
        <v>27.48</v>
      </c>
      <c r="D95" s="4">
        <v>26.26</v>
      </c>
      <c r="E95" s="4">
        <v>1.22</v>
      </c>
      <c r="F95" s="6">
        <f>IF(INDEX(Nino34_long!$B$82:$M$146,INT((ROW($A95)-ROW($A$2))/12)+1,MOD(ROW($A95)-ROW($A$2),12)+1)=-99.99,"",INDEX(Nino34_long!$B$82:$M$146,INT((ROW($A95)-ROW($A$2))/12)+1,MOD(ROW($A95)-ROW($A$2),12)+1))</f>
        <v>27.48</v>
      </c>
      <c r="G95" s="8" t="str">
        <f t="shared" si="8"/>
        <v>No_Start</v>
      </c>
      <c r="H95" s="8" t="str">
        <f t="shared" si="9"/>
        <v>Yes</v>
      </c>
      <c r="I95" s="8">
        <f t="shared" si="10"/>
        <v>1.22</v>
      </c>
    </row>
    <row r="96" spans="1:9" ht="12.75" customHeight="1" x14ac:dyDescent="0.25">
      <c r="A96" s="1">
        <v>1957</v>
      </c>
      <c r="B96">
        <v>11</v>
      </c>
      <c r="C96" s="4">
        <v>27.79</v>
      </c>
      <c r="D96" s="4">
        <v>26.25</v>
      </c>
      <c r="E96" s="4">
        <v>1.54</v>
      </c>
      <c r="F96" s="6">
        <f>IF(INDEX(Nino34_long!$B$82:$M$146,INT((ROW($A96)-ROW($A$2))/12)+1,MOD(ROW($A96)-ROW($A$2),12)+1)=-99.99,"",INDEX(Nino34_long!$B$82:$M$146,INT((ROW($A96)-ROW($A$2))/12)+1,MOD(ROW($A96)-ROW($A$2),12)+1))</f>
        <v>27.74</v>
      </c>
      <c r="G96" s="8" t="str">
        <f t="shared" si="8"/>
        <v>No_Start</v>
      </c>
      <c r="H96" s="8" t="str">
        <f t="shared" si="9"/>
        <v>Yes</v>
      </c>
      <c r="I96" s="8">
        <f t="shared" si="10"/>
        <v>1.54</v>
      </c>
    </row>
    <row r="97" spans="1:9" ht="12.75" customHeight="1" x14ac:dyDescent="0.25">
      <c r="A97" s="1">
        <v>1957</v>
      </c>
      <c r="B97">
        <v>12</v>
      </c>
      <c r="C97" s="4">
        <v>28.07</v>
      </c>
      <c r="D97" s="4">
        <v>26.29</v>
      </c>
      <c r="E97" s="4">
        <v>1.78</v>
      </c>
      <c r="F97" s="6">
        <f>IF(INDEX(Nino34_long!$B$82:$M$146,INT((ROW($A97)-ROW($A$2))/12)+1,MOD(ROW($A97)-ROW($A$2),12)+1)=-99.99,"",INDEX(Nino34_long!$B$82:$M$146,INT((ROW($A97)-ROW($A$2))/12)+1,MOD(ROW($A97)-ROW($A$2),12)+1))</f>
        <v>27.76</v>
      </c>
      <c r="G97" s="8" t="str">
        <f t="shared" si="8"/>
        <v>No_Start</v>
      </c>
      <c r="H97" s="8" t="str">
        <f t="shared" si="9"/>
        <v>Yes</v>
      </c>
      <c r="I97" s="8">
        <f t="shared" si="10"/>
        <v>1.78</v>
      </c>
    </row>
    <row r="98" spans="1:9" ht="12.75" customHeight="1" x14ac:dyDescent="0.25">
      <c r="A98" s="1">
        <v>1958</v>
      </c>
      <c r="B98">
        <v>1</v>
      </c>
      <c r="C98" s="4">
        <v>28.36</v>
      </c>
      <c r="D98" s="4">
        <v>26.4</v>
      </c>
      <c r="E98" s="4">
        <v>1.96</v>
      </c>
      <c r="F98" s="6">
        <f>IF(INDEX(Nino34_long!$B$82:$M$146,INT((ROW($A98)-ROW($A$2))/12)+1,MOD(ROW($A98)-ROW($A$2),12)+1)=-99.99,"",INDEX(Nino34_long!$B$82:$M$146,INT((ROW($A98)-ROW($A$2))/12)+1,MOD(ROW($A98)-ROW($A$2),12)+1))</f>
        <v>28.12</v>
      </c>
      <c r="G98" s="8" t="str">
        <f t="shared" si="8"/>
        <v>No_Start</v>
      </c>
      <c r="H98" s="8" t="str">
        <f t="shared" si="9"/>
        <v>Yes</v>
      </c>
      <c r="I98" s="8">
        <f t="shared" si="10"/>
        <v>1.96</v>
      </c>
    </row>
    <row r="99" spans="1:9" ht="12.75" customHeight="1" x14ac:dyDescent="0.25">
      <c r="A99" s="1">
        <v>1958</v>
      </c>
      <c r="B99">
        <v>2</v>
      </c>
      <c r="C99" s="4">
        <v>28.41</v>
      </c>
      <c r="D99" s="4">
        <v>26.64</v>
      </c>
      <c r="E99" s="4">
        <v>1.77</v>
      </c>
      <c r="F99" s="6">
        <f>IF(INDEX(Nino34_long!$B$82:$M$146,INT((ROW($A99)-ROW($A$2))/12)+1,MOD(ROW($A99)-ROW($A$2),12)+1)=-99.99,"",INDEX(Nino34_long!$B$82:$M$146,INT((ROW($A99)-ROW($A$2))/12)+1,MOD(ROW($A99)-ROW($A$2),12)+1))</f>
        <v>28.16</v>
      </c>
      <c r="G99" s="8" t="str">
        <f t="shared" si="8"/>
        <v>No_Start</v>
      </c>
      <c r="H99" s="8" t="str">
        <f t="shared" si="9"/>
        <v>Yes</v>
      </c>
      <c r="I99" s="8">
        <f t="shared" si="10"/>
        <v>1.77</v>
      </c>
    </row>
    <row r="100" spans="1:9" ht="12.75" customHeight="1" x14ac:dyDescent="0.25">
      <c r="A100" s="1">
        <v>1958</v>
      </c>
      <c r="B100">
        <v>3</v>
      </c>
      <c r="C100" s="4">
        <v>28.33</v>
      </c>
      <c r="D100" s="4">
        <v>27.15</v>
      </c>
      <c r="E100" s="4">
        <v>1.18</v>
      </c>
      <c r="F100" s="6">
        <f>IF(INDEX(Nino34_long!$B$82:$M$146,INT((ROW($A100)-ROW($A$2))/12)+1,MOD(ROW($A100)-ROW($A$2),12)+1)=-99.99,"",INDEX(Nino34_long!$B$82:$M$146,INT((ROW($A100)-ROW($A$2))/12)+1,MOD(ROW($A100)-ROW($A$2),12)+1))</f>
        <v>28.25</v>
      </c>
      <c r="G100" s="8" t="str">
        <f t="shared" si="8"/>
        <v>No_Start</v>
      </c>
      <c r="H100" s="8" t="str">
        <f t="shared" si="9"/>
        <v>Yes</v>
      </c>
      <c r="I100" s="8">
        <f t="shared" si="10"/>
        <v>1.18</v>
      </c>
    </row>
    <row r="101" spans="1:9" ht="12.75" customHeight="1" x14ac:dyDescent="0.25">
      <c r="A101" s="1">
        <v>1958</v>
      </c>
      <c r="B101">
        <v>4</v>
      </c>
      <c r="C101" s="4">
        <v>28.35</v>
      </c>
      <c r="D101" s="4">
        <v>27.57</v>
      </c>
      <c r="E101" s="4">
        <v>0.78</v>
      </c>
      <c r="F101" s="6">
        <f>IF(INDEX(Nino34_long!$B$82:$M$146,INT((ROW($A101)-ROW($A$2))/12)+1,MOD(ROW($A101)-ROW($A$2),12)+1)=-99.99,"",INDEX(Nino34_long!$B$82:$M$146,INT((ROW($A101)-ROW($A$2))/12)+1,MOD(ROW($A101)-ROW($A$2),12)+1))</f>
        <v>28.08</v>
      </c>
      <c r="G101" s="8" t="str">
        <f t="shared" si="8"/>
        <v>No_Start</v>
      </c>
      <c r="H101" s="8" t="str">
        <f t="shared" si="9"/>
        <v>Yes</v>
      </c>
      <c r="I101" s="8">
        <f t="shared" si="10"/>
        <v>0.78</v>
      </c>
    </row>
    <row r="102" spans="1:9" ht="12.75" customHeight="1" x14ac:dyDescent="0.25">
      <c r="A102" s="1">
        <v>1958</v>
      </c>
      <c r="B102">
        <v>5</v>
      </c>
      <c r="C102" s="4">
        <v>28.34</v>
      </c>
      <c r="D102" s="4">
        <v>27.61</v>
      </c>
      <c r="E102" s="4">
        <v>0.72</v>
      </c>
      <c r="F102" s="6">
        <f>IF(INDEX(Nino34_long!$B$82:$M$146,INT((ROW($A102)-ROW($A$2))/12)+1,MOD(ROW($A102)-ROW($A$2),12)+1)=-99.99,"",INDEX(Nino34_long!$B$82:$M$146,INT((ROW($A102)-ROW($A$2))/12)+1,MOD(ROW($A102)-ROW($A$2),12)+1))</f>
        <v>28.19</v>
      </c>
      <c r="G102" s="8" t="str">
        <f t="shared" si="8"/>
        <v>No_Start</v>
      </c>
      <c r="H102" s="8" t="str">
        <f t="shared" si="9"/>
        <v>Yes</v>
      </c>
      <c r="I102" s="8">
        <f t="shared" si="10"/>
        <v>0.72</v>
      </c>
    </row>
    <row r="103" spans="1:9" ht="12.75" customHeight="1" x14ac:dyDescent="0.25">
      <c r="A103" s="1">
        <v>1958</v>
      </c>
      <c r="B103">
        <v>6</v>
      </c>
      <c r="C103" s="4">
        <v>28.04</v>
      </c>
      <c r="D103" s="4">
        <v>27.37</v>
      </c>
      <c r="E103" s="4">
        <v>0.67</v>
      </c>
      <c r="F103" s="6">
        <f>IF(INDEX(Nino34_long!$B$82:$M$146,INT((ROW($A103)-ROW($A$2))/12)+1,MOD(ROW($A103)-ROW($A$2),12)+1)=-99.99,"",INDEX(Nino34_long!$B$82:$M$146,INT((ROW($A103)-ROW($A$2))/12)+1,MOD(ROW($A103)-ROW($A$2),12)+1))</f>
        <v>27.99</v>
      </c>
      <c r="G103" s="8" t="str">
        <f t="shared" si="8"/>
        <v>No_Start</v>
      </c>
      <c r="H103" s="8" t="str">
        <f t="shared" si="9"/>
        <v>Yes</v>
      </c>
      <c r="I103" s="8">
        <f t="shared" si="10"/>
        <v>0.67</v>
      </c>
    </row>
    <row r="104" spans="1:9" ht="12.75" customHeight="1" x14ac:dyDescent="0.25">
      <c r="A104" s="1">
        <v>1958</v>
      </c>
      <c r="B104">
        <v>7</v>
      </c>
      <c r="C104" s="4">
        <v>27.47</v>
      </c>
      <c r="D104" s="4">
        <v>26.97</v>
      </c>
      <c r="E104" s="4">
        <v>0.49</v>
      </c>
      <c r="F104" s="6">
        <f>IF(INDEX(Nino34_long!$B$82:$M$146,INT((ROW($A104)-ROW($A$2))/12)+1,MOD(ROW($A104)-ROW($A$2),12)+1)=-99.99,"",INDEX(Nino34_long!$B$82:$M$146,INT((ROW($A104)-ROW($A$2))/12)+1,MOD(ROW($A104)-ROW($A$2),12)+1))</f>
        <v>27.26</v>
      </c>
      <c r="G104" s="8" t="str">
        <f t="shared" si="8"/>
        <v>No_Start</v>
      </c>
      <c r="H104" s="8" t="str">
        <f t="shared" si="9"/>
        <v>No_</v>
      </c>
      <c r="I104" s="8">
        <f t="shared" si="10"/>
        <v>0.5</v>
      </c>
    </row>
    <row r="105" spans="1:9" ht="12.75" customHeight="1" x14ac:dyDescent="0.25">
      <c r="A105" s="1">
        <v>1958</v>
      </c>
      <c r="B105">
        <v>8</v>
      </c>
      <c r="C105" s="4">
        <v>26.89</v>
      </c>
      <c r="D105" s="4">
        <v>26.52</v>
      </c>
      <c r="E105" s="4">
        <v>0.37</v>
      </c>
      <c r="F105" s="6">
        <f>IF(INDEX(Nino34_long!$B$82:$M$146,INT((ROW($A105)-ROW($A$2))/12)+1,MOD(ROW($A105)-ROW($A$2),12)+1)=-99.99,"",INDEX(Nino34_long!$B$82:$M$146,INT((ROW($A105)-ROW($A$2))/12)+1,MOD(ROW($A105)-ROW($A$2),12)+1))</f>
        <v>27.12</v>
      </c>
      <c r="G105" s="8" t="str">
        <f t="shared" si="8"/>
        <v>No_Start</v>
      </c>
      <c r="H105" s="8" t="str">
        <f t="shared" si="9"/>
        <v>No_</v>
      </c>
      <c r="I105" s="8">
        <f t="shared" si="10"/>
        <v>0.5</v>
      </c>
    </row>
    <row r="106" spans="1:9" ht="12.75" customHeight="1" x14ac:dyDescent="0.25">
      <c r="A106" s="1">
        <v>1958</v>
      </c>
      <c r="B106">
        <v>9</v>
      </c>
      <c r="C106" s="4">
        <v>26.49</v>
      </c>
      <c r="D106" s="4">
        <v>26.33</v>
      </c>
      <c r="E106" s="4">
        <v>0.16</v>
      </c>
      <c r="F106" s="6">
        <f>IF(INDEX(Nino34_long!$B$82:$M$146,INT((ROW($A106)-ROW($A$2))/12)+1,MOD(ROW($A106)-ROW($A$2),12)+1)=-99.99,"",INDEX(Nino34_long!$B$82:$M$146,INT((ROW($A106)-ROW($A$2))/12)+1,MOD(ROW($A106)-ROW($A$2),12)+1))</f>
        <v>26.44</v>
      </c>
      <c r="G106" s="8" t="str">
        <f t="shared" si="8"/>
        <v>No_Start</v>
      </c>
      <c r="H106" s="8" t="str">
        <f t="shared" si="9"/>
        <v>No_</v>
      </c>
      <c r="I106" s="8">
        <f t="shared" si="10"/>
        <v>0.5</v>
      </c>
    </row>
    <row r="107" spans="1:9" ht="12.75" customHeight="1" x14ac:dyDescent="0.25">
      <c r="A107" s="1">
        <v>1958</v>
      </c>
      <c r="B107">
        <v>10</v>
      </c>
      <c r="C107" s="4">
        <v>26.6</v>
      </c>
      <c r="D107" s="4">
        <v>26.26</v>
      </c>
      <c r="E107" s="4">
        <v>0.35</v>
      </c>
      <c r="F107" s="6">
        <f>IF(INDEX(Nino34_long!$B$82:$M$146,INT((ROW($A107)-ROW($A$2))/12)+1,MOD(ROW($A107)-ROW($A$2),12)+1)=-99.99,"",INDEX(Nino34_long!$B$82:$M$146,INT((ROW($A107)-ROW($A$2))/12)+1,MOD(ROW($A107)-ROW($A$2),12)+1))</f>
        <v>26.7</v>
      </c>
      <c r="G107" s="8" t="str">
        <f t="shared" si="8"/>
        <v>No_Start</v>
      </c>
      <c r="H107" s="8" t="str">
        <f t="shared" si="9"/>
        <v>No_</v>
      </c>
      <c r="I107" s="8">
        <f t="shared" si="10"/>
        <v>0.5</v>
      </c>
    </row>
    <row r="108" spans="1:9" ht="12.75" customHeight="1" x14ac:dyDescent="0.25">
      <c r="A108" s="1">
        <v>1958</v>
      </c>
      <c r="B108">
        <v>11</v>
      </c>
      <c r="C108" s="4">
        <v>26.89</v>
      </c>
      <c r="D108" s="4">
        <v>26.25</v>
      </c>
      <c r="E108" s="4">
        <v>0.64</v>
      </c>
      <c r="F108" s="6">
        <f>IF(INDEX(Nino34_long!$B$82:$M$146,INT((ROW($A108)-ROW($A$2))/12)+1,MOD(ROW($A108)-ROW($A$2),12)+1)=-99.99,"",INDEX(Nino34_long!$B$82:$M$146,INT((ROW($A108)-ROW($A$2))/12)+1,MOD(ROW($A108)-ROW($A$2),12)+1))</f>
        <v>26.71</v>
      </c>
      <c r="G108" s="8" t="str">
        <f t="shared" si="8"/>
        <v>No_Start</v>
      </c>
      <c r="H108" s="8" t="str">
        <f t="shared" si="9"/>
        <v>No_</v>
      </c>
      <c r="I108" s="8">
        <f t="shared" si="10"/>
        <v>0.5</v>
      </c>
    </row>
    <row r="109" spans="1:9" ht="12.75" customHeight="1" x14ac:dyDescent="0.25">
      <c r="A109" s="1">
        <v>1958</v>
      </c>
      <c r="B109">
        <v>12</v>
      </c>
      <c r="C109" s="4">
        <v>26.77</v>
      </c>
      <c r="D109" s="4">
        <v>26.29</v>
      </c>
      <c r="E109" s="4">
        <v>0.48</v>
      </c>
      <c r="F109" s="6">
        <f>IF(INDEX(Nino34_long!$B$82:$M$146,INT((ROW($A109)-ROW($A$2))/12)+1,MOD(ROW($A109)-ROW($A$2),12)+1)=-99.99,"",INDEX(Nino34_long!$B$82:$M$146,INT((ROW($A109)-ROW($A$2))/12)+1,MOD(ROW($A109)-ROW($A$2),12)+1))</f>
        <v>26.89</v>
      </c>
      <c r="G109" s="8" t="str">
        <f t="shared" si="8"/>
        <v>No_Start</v>
      </c>
      <c r="H109" s="8" t="str">
        <f t="shared" si="9"/>
        <v>No_</v>
      </c>
      <c r="I109" s="8">
        <f t="shared" si="10"/>
        <v>0.5</v>
      </c>
    </row>
    <row r="110" spans="1:9" ht="12.75" customHeight="1" x14ac:dyDescent="0.25">
      <c r="A110" s="1">
        <v>1959</v>
      </c>
      <c r="B110">
        <v>1</v>
      </c>
      <c r="C110" s="4">
        <v>27.13</v>
      </c>
      <c r="D110" s="4">
        <v>26.4</v>
      </c>
      <c r="E110" s="4">
        <v>0.73</v>
      </c>
      <c r="F110" s="6">
        <f>IF(INDEX(Nino34_long!$B$82:$M$146,INT((ROW($A110)-ROW($A$2))/12)+1,MOD(ROW($A110)-ROW($A$2),12)+1)=-99.99,"",INDEX(Nino34_long!$B$82:$M$146,INT((ROW($A110)-ROW($A$2))/12)+1,MOD(ROW($A110)-ROW($A$2),12)+1))</f>
        <v>27.01</v>
      </c>
      <c r="G110" s="8" t="str">
        <f t="shared" si="8"/>
        <v>No_Start</v>
      </c>
      <c r="H110" s="8" t="str">
        <f t="shared" si="9"/>
        <v>No_</v>
      </c>
      <c r="I110" s="8">
        <f t="shared" si="10"/>
        <v>0.5</v>
      </c>
    </row>
    <row r="111" spans="1:9" ht="12.75" customHeight="1" x14ac:dyDescent="0.25">
      <c r="A111" s="1">
        <v>1959</v>
      </c>
      <c r="B111">
        <v>2</v>
      </c>
      <c r="C111" s="4">
        <v>27.25</v>
      </c>
      <c r="D111" s="4">
        <v>26.64</v>
      </c>
      <c r="E111" s="4">
        <v>0.61</v>
      </c>
      <c r="F111" s="6">
        <f>IF(INDEX(Nino34_long!$B$82:$M$146,INT((ROW($A111)-ROW($A$2))/12)+1,MOD(ROW($A111)-ROW($A$2),12)+1)=-99.99,"",INDEX(Nino34_long!$B$82:$M$146,INT((ROW($A111)-ROW($A$2))/12)+1,MOD(ROW($A111)-ROW($A$2),12)+1))</f>
        <v>27.26</v>
      </c>
      <c r="G111" s="8" t="str">
        <f t="shared" si="8"/>
        <v>No_Start</v>
      </c>
      <c r="H111" s="8" t="str">
        <f t="shared" si="9"/>
        <v>No_</v>
      </c>
      <c r="I111" s="8">
        <f t="shared" si="10"/>
        <v>0.5</v>
      </c>
    </row>
    <row r="112" spans="1:9" ht="12.75" customHeight="1" x14ac:dyDescent="0.25">
      <c r="A112" s="1">
        <v>1959</v>
      </c>
      <c r="B112">
        <v>3</v>
      </c>
      <c r="C112" s="4">
        <v>27.55</v>
      </c>
      <c r="D112" s="4">
        <v>27.15</v>
      </c>
      <c r="E112" s="4">
        <v>0.4</v>
      </c>
      <c r="F112" s="6">
        <f>IF(INDEX(Nino34_long!$B$82:$M$146,INT((ROW($A112)-ROW($A$2))/12)+1,MOD(ROW($A112)-ROW($A$2),12)+1)=-99.99,"",INDEX(Nino34_long!$B$82:$M$146,INT((ROW($A112)-ROW($A$2))/12)+1,MOD(ROW($A112)-ROW($A$2),12)+1))</f>
        <v>27.52</v>
      </c>
      <c r="G112" s="8" t="str">
        <f t="shared" si="8"/>
        <v>No_Start</v>
      </c>
      <c r="H112" s="8" t="str">
        <f t="shared" si="9"/>
        <v>No_</v>
      </c>
      <c r="I112" s="8">
        <f t="shared" si="10"/>
        <v>0.5</v>
      </c>
    </row>
    <row r="113" spans="1:9" ht="12.75" customHeight="1" x14ac:dyDescent="0.25">
      <c r="A113" s="1">
        <v>1959</v>
      </c>
      <c r="B113">
        <v>4</v>
      </c>
      <c r="C113" s="4">
        <v>27.93</v>
      </c>
      <c r="D113" s="4">
        <v>27.57</v>
      </c>
      <c r="E113" s="4">
        <v>0.36</v>
      </c>
      <c r="F113" s="6">
        <f>IF(INDEX(Nino34_long!$B$82:$M$146,INT((ROW($A113)-ROW($A$2))/12)+1,MOD(ROW($A113)-ROW($A$2),12)+1)=-99.99,"",INDEX(Nino34_long!$B$82:$M$146,INT((ROW($A113)-ROW($A$2))/12)+1,MOD(ROW($A113)-ROW($A$2),12)+1))</f>
        <v>28.04</v>
      </c>
      <c r="G113" s="8" t="str">
        <f t="shared" si="8"/>
        <v>No_Start</v>
      </c>
      <c r="H113" s="8" t="str">
        <f t="shared" si="9"/>
        <v>No_</v>
      </c>
      <c r="I113" s="8">
        <f t="shared" si="10"/>
        <v>0.5</v>
      </c>
    </row>
    <row r="114" spans="1:9" ht="12.75" customHeight="1" x14ac:dyDescent="0.25">
      <c r="A114" s="1">
        <v>1959</v>
      </c>
      <c r="B114">
        <v>5</v>
      </c>
      <c r="C114" s="4">
        <v>27.8</v>
      </c>
      <c r="D114" s="4">
        <v>27.61</v>
      </c>
      <c r="E114" s="4">
        <v>0.19</v>
      </c>
      <c r="F114" s="6">
        <f>IF(INDEX(Nino34_long!$B$82:$M$146,INT((ROW($A114)-ROW($A$2))/12)+1,MOD(ROW($A114)-ROW($A$2),12)+1)=-99.99,"",INDEX(Nino34_long!$B$82:$M$146,INT((ROW($A114)-ROW($A$2))/12)+1,MOD(ROW($A114)-ROW($A$2),12)+1))</f>
        <v>27.85</v>
      </c>
      <c r="G114" s="8" t="str">
        <f t="shared" si="8"/>
        <v>No_Start</v>
      </c>
      <c r="H114" s="8" t="str">
        <f t="shared" si="9"/>
        <v>No_</v>
      </c>
      <c r="I114" s="8">
        <f t="shared" si="10"/>
        <v>0.5</v>
      </c>
    </row>
    <row r="115" spans="1:9" ht="12.75" customHeight="1" x14ac:dyDescent="0.25">
      <c r="A115" s="1">
        <v>1959</v>
      </c>
      <c r="B115">
        <v>6</v>
      </c>
      <c r="C115" s="4">
        <v>27.34</v>
      </c>
      <c r="D115" s="4">
        <v>27.37</v>
      </c>
      <c r="E115" s="4">
        <v>-0.04</v>
      </c>
      <c r="F115" s="6">
        <f>IF(INDEX(Nino34_long!$B$82:$M$146,INT((ROW($A115)-ROW($A$2))/12)+1,MOD(ROW($A115)-ROW($A$2),12)+1)=-99.99,"",INDEX(Nino34_long!$B$82:$M$146,INT((ROW($A115)-ROW($A$2))/12)+1,MOD(ROW($A115)-ROW($A$2),12)+1))</f>
        <v>27.36</v>
      </c>
      <c r="G115" s="8" t="str">
        <f t="shared" si="8"/>
        <v>No_Start</v>
      </c>
      <c r="H115" s="8" t="str">
        <f t="shared" si="9"/>
        <v>No_</v>
      </c>
      <c r="I115" s="8">
        <f t="shared" si="10"/>
        <v>0.5</v>
      </c>
    </row>
    <row r="116" spans="1:9" ht="12.75" customHeight="1" x14ac:dyDescent="0.25">
      <c r="A116" s="1">
        <v>1959</v>
      </c>
      <c r="B116">
        <v>7</v>
      </c>
      <c r="C116" s="4">
        <v>26.56</v>
      </c>
      <c r="D116" s="4">
        <v>26.97</v>
      </c>
      <c r="E116" s="4">
        <v>-0.42</v>
      </c>
      <c r="F116" s="6">
        <f>IF(INDEX(Nino34_long!$B$82:$M$146,INT((ROW($A116)-ROW($A$2))/12)+1,MOD(ROW($A116)-ROW($A$2),12)+1)=-99.99,"",INDEX(Nino34_long!$B$82:$M$146,INT((ROW($A116)-ROW($A$2))/12)+1,MOD(ROW($A116)-ROW($A$2),12)+1))</f>
        <v>26.95</v>
      </c>
      <c r="G116" s="8" t="str">
        <f t="shared" si="8"/>
        <v>No_Start</v>
      </c>
      <c r="H116" s="8" t="str">
        <f t="shared" si="9"/>
        <v>No_</v>
      </c>
      <c r="I116" s="8">
        <f t="shared" si="10"/>
        <v>0.5</v>
      </c>
    </row>
    <row r="117" spans="1:9" ht="12.75" customHeight="1" x14ac:dyDescent="0.25">
      <c r="A117" s="1">
        <v>1959</v>
      </c>
      <c r="B117">
        <v>8</v>
      </c>
      <c r="C117" s="4">
        <v>26.32</v>
      </c>
      <c r="D117" s="4">
        <v>26.52</v>
      </c>
      <c r="E117" s="4">
        <v>-0.2</v>
      </c>
      <c r="F117" s="6">
        <f>IF(INDEX(Nino34_long!$B$82:$M$146,INT((ROW($A117)-ROW($A$2))/12)+1,MOD(ROW($A117)-ROW($A$2),12)+1)=-99.99,"",INDEX(Nino34_long!$B$82:$M$146,INT((ROW($A117)-ROW($A$2))/12)+1,MOD(ROW($A117)-ROW($A$2),12)+1))</f>
        <v>26.47</v>
      </c>
      <c r="G117" s="8" t="str">
        <f t="shared" si="8"/>
        <v>No_Start</v>
      </c>
      <c r="H117" s="8" t="str">
        <f t="shared" si="9"/>
        <v>No_</v>
      </c>
      <c r="I117" s="8">
        <f t="shared" si="10"/>
        <v>0.5</v>
      </c>
    </row>
    <row r="118" spans="1:9" ht="12.75" customHeight="1" x14ac:dyDescent="0.25">
      <c r="A118" s="1">
        <v>1959</v>
      </c>
      <c r="B118">
        <v>9</v>
      </c>
      <c r="C118" s="4">
        <v>26.17</v>
      </c>
      <c r="D118" s="4">
        <v>26.33</v>
      </c>
      <c r="E118" s="4">
        <v>-0.16</v>
      </c>
      <c r="F118" s="6">
        <f>IF(INDEX(Nino34_long!$B$82:$M$146,INT((ROW($A118)-ROW($A$2))/12)+1,MOD(ROW($A118)-ROW($A$2),12)+1)=-99.99,"",INDEX(Nino34_long!$B$82:$M$146,INT((ROW($A118)-ROW($A$2))/12)+1,MOD(ROW($A118)-ROW($A$2),12)+1))</f>
        <v>26.22</v>
      </c>
      <c r="G118" s="8" t="str">
        <f t="shared" si="8"/>
        <v>No_Start</v>
      </c>
      <c r="H118" s="8" t="str">
        <f t="shared" si="9"/>
        <v>No_</v>
      </c>
      <c r="I118" s="8">
        <f t="shared" si="10"/>
        <v>0.5</v>
      </c>
    </row>
    <row r="119" spans="1:9" ht="12.75" customHeight="1" x14ac:dyDescent="0.25">
      <c r="A119" s="1">
        <v>1959</v>
      </c>
      <c r="B119">
        <v>10</v>
      </c>
      <c r="C119" s="4">
        <v>26.42</v>
      </c>
      <c r="D119" s="4">
        <v>26.26</v>
      </c>
      <c r="E119" s="4">
        <v>0.16</v>
      </c>
      <c r="F119" s="6">
        <f>IF(INDEX(Nino34_long!$B$82:$M$146,INT((ROW($A119)-ROW($A$2))/12)+1,MOD(ROW($A119)-ROW($A$2),12)+1)=-99.99,"",INDEX(Nino34_long!$B$82:$M$146,INT((ROW($A119)-ROW($A$2))/12)+1,MOD(ROW($A119)-ROW($A$2),12)+1))</f>
        <v>26.84</v>
      </c>
      <c r="G119" s="8" t="str">
        <f t="shared" si="8"/>
        <v>No_Start</v>
      </c>
      <c r="H119" s="8" t="str">
        <f t="shared" si="9"/>
        <v>No_</v>
      </c>
      <c r="I119" s="8">
        <f t="shared" si="10"/>
        <v>0.5</v>
      </c>
    </row>
    <row r="120" spans="1:9" ht="12.75" customHeight="1" x14ac:dyDescent="0.25">
      <c r="A120" s="1">
        <v>1959</v>
      </c>
      <c r="B120">
        <v>11</v>
      </c>
      <c r="C120" s="4">
        <v>26.32</v>
      </c>
      <c r="D120" s="4">
        <v>26.25</v>
      </c>
      <c r="E120" s="4">
        <v>7.0000000000000007E-2</v>
      </c>
      <c r="F120" s="6">
        <f>IF(INDEX(Nino34_long!$B$82:$M$146,INT((ROW($A120)-ROW($A$2))/12)+1,MOD(ROW($A120)-ROW($A$2),12)+1)=-99.99,"",INDEX(Nino34_long!$B$82:$M$146,INT((ROW($A120)-ROW($A$2))/12)+1,MOD(ROW($A120)-ROW($A$2),12)+1))</f>
        <v>26.48</v>
      </c>
      <c r="G120" s="8" t="str">
        <f t="shared" si="8"/>
        <v>No_Start</v>
      </c>
      <c r="H120" s="8" t="str">
        <f t="shared" si="9"/>
        <v>No_</v>
      </c>
      <c r="I120" s="8">
        <f t="shared" si="10"/>
        <v>0.5</v>
      </c>
    </row>
    <row r="121" spans="1:9" ht="12.75" customHeight="1" x14ac:dyDescent="0.25">
      <c r="A121" s="1">
        <v>1959</v>
      </c>
      <c r="B121">
        <v>12</v>
      </c>
      <c r="C121" s="4">
        <v>26.43</v>
      </c>
      <c r="D121" s="4">
        <v>26.29</v>
      </c>
      <c r="E121" s="4">
        <v>0.14000000000000001</v>
      </c>
      <c r="F121" s="6">
        <f>IF(INDEX(Nino34_long!$B$82:$M$146,INT((ROW($A121)-ROW($A$2))/12)+1,MOD(ROW($A121)-ROW($A$2),12)+1)=-99.99,"",INDEX(Nino34_long!$B$82:$M$146,INT((ROW($A121)-ROW($A$2))/12)+1,MOD(ROW($A121)-ROW($A$2),12)+1))</f>
        <v>26.54</v>
      </c>
      <c r="G121" s="8" t="str">
        <f t="shared" si="8"/>
        <v>No_Start</v>
      </c>
      <c r="H121" s="8" t="str">
        <f t="shared" si="9"/>
        <v>No_</v>
      </c>
      <c r="I121" s="8">
        <f t="shared" si="10"/>
        <v>0.5</v>
      </c>
    </row>
    <row r="122" spans="1:9" ht="12.75" customHeight="1" x14ac:dyDescent="0.25">
      <c r="A122" s="1">
        <v>1960</v>
      </c>
      <c r="B122">
        <v>1</v>
      </c>
      <c r="C122" s="4">
        <v>26.25</v>
      </c>
      <c r="D122" s="4">
        <v>26.4</v>
      </c>
      <c r="E122" s="4">
        <v>-0.15</v>
      </c>
      <c r="F122" s="6">
        <f>IF(INDEX(Nino34_long!$B$82:$M$146,INT((ROW($A122)-ROW($A$2))/12)+1,MOD(ROW($A122)-ROW($A$2),12)+1)=-99.99,"",INDEX(Nino34_long!$B$82:$M$146,INT((ROW($A122)-ROW($A$2))/12)+1,MOD(ROW($A122)-ROW($A$2),12)+1))</f>
        <v>26.6</v>
      </c>
      <c r="G122" s="8" t="str">
        <f t="shared" si="8"/>
        <v>No_Start</v>
      </c>
      <c r="H122" s="8" t="str">
        <f t="shared" si="9"/>
        <v>No_</v>
      </c>
      <c r="I122" s="8">
        <f t="shared" si="10"/>
        <v>0.5</v>
      </c>
    </row>
    <row r="123" spans="1:9" ht="12.75" customHeight="1" x14ac:dyDescent="0.25">
      <c r="A123" s="1">
        <v>1960</v>
      </c>
      <c r="B123">
        <v>2</v>
      </c>
      <c r="C123" s="4">
        <v>26.28</v>
      </c>
      <c r="D123" s="4">
        <v>26.64</v>
      </c>
      <c r="E123" s="4">
        <v>-0.36</v>
      </c>
      <c r="F123" s="6">
        <f>IF(INDEX(Nino34_long!$B$82:$M$146,INT((ROW($A123)-ROW($A$2))/12)+1,MOD(ROW($A123)-ROW($A$2),12)+1)=-99.99,"",INDEX(Nino34_long!$B$82:$M$146,INT((ROW($A123)-ROW($A$2))/12)+1,MOD(ROW($A123)-ROW($A$2),12)+1))</f>
        <v>26.52</v>
      </c>
      <c r="G123" s="8" t="str">
        <f t="shared" si="8"/>
        <v>No_Start</v>
      </c>
      <c r="H123" s="8" t="str">
        <f t="shared" si="9"/>
        <v>No_</v>
      </c>
      <c r="I123" s="8">
        <f t="shared" si="10"/>
        <v>0.5</v>
      </c>
    </row>
    <row r="124" spans="1:9" ht="12.75" customHeight="1" x14ac:dyDescent="0.25">
      <c r="A124" s="1">
        <v>1960</v>
      </c>
      <c r="B124">
        <v>3</v>
      </c>
      <c r="C124" s="4">
        <v>26.97</v>
      </c>
      <c r="D124" s="4">
        <v>27.15</v>
      </c>
      <c r="E124" s="4">
        <v>-0.18</v>
      </c>
      <c r="F124" s="6">
        <f>IF(INDEX(Nino34_long!$B$82:$M$146,INT((ROW($A124)-ROW($A$2))/12)+1,MOD(ROW($A124)-ROW($A$2),12)+1)=-99.99,"",INDEX(Nino34_long!$B$82:$M$146,INT((ROW($A124)-ROW($A$2))/12)+1,MOD(ROW($A124)-ROW($A$2),12)+1))</f>
        <v>27.17</v>
      </c>
      <c r="G124" s="8" t="str">
        <f t="shared" si="8"/>
        <v>No_Start</v>
      </c>
      <c r="H124" s="8" t="str">
        <f t="shared" si="9"/>
        <v>No_</v>
      </c>
      <c r="I124" s="8">
        <f t="shared" si="10"/>
        <v>0.5</v>
      </c>
    </row>
    <row r="125" spans="1:9" ht="12.75" customHeight="1" x14ac:dyDescent="0.25">
      <c r="A125" s="1">
        <v>1960</v>
      </c>
      <c r="B125">
        <v>4</v>
      </c>
      <c r="C125" s="4">
        <v>27.51</v>
      </c>
      <c r="D125" s="4">
        <v>27.57</v>
      </c>
      <c r="E125" s="4">
        <v>-0.06</v>
      </c>
      <c r="F125" s="6">
        <f>IF(INDEX(Nino34_long!$B$82:$M$146,INT((ROW($A125)-ROW($A$2))/12)+1,MOD(ROW($A125)-ROW($A$2),12)+1)=-99.99,"",INDEX(Nino34_long!$B$82:$M$146,INT((ROW($A125)-ROW($A$2))/12)+1,MOD(ROW($A125)-ROW($A$2),12)+1))</f>
        <v>27.78</v>
      </c>
      <c r="G125" s="8" t="str">
        <f t="shared" si="8"/>
        <v>No_Start</v>
      </c>
      <c r="H125" s="8" t="str">
        <f t="shared" si="9"/>
        <v>No_</v>
      </c>
      <c r="I125" s="8">
        <f t="shared" si="10"/>
        <v>0.5</v>
      </c>
    </row>
    <row r="126" spans="1:9" ht="12.75" customHeight="1" x14ac:dyDescent="0.25">
      <c r="A126" s="1">
        <v>1960</v>
      </c>
      <c r="B126">
        <v>5</v>
      </c>
      <c r="C126" s="4">
        <v>27.61</v>
      </c>
      <c r="D126" s="4">
        <v>27.61</v>
      </c>
      <c r="E126" s="4">
        <v>0</v>
      </c>
      <c r="F126" s="6">
        <f>IF(INDEX(Nino34_long!$B$82:$M$146,INT((ROW($A126)-ROW($A$2))/12)+1,MOD(ROW($A126)-ROW($A$2),12)+1)=-99.99,"",INDEX(Nino34_long!$B$82:$M$146,INT((ROW($A126)-ROW($A$2))/12)+1,MOD(ROW($A126)-ROW($A$2),12)+1))</f>
        <v>27.92</v>
      </c>
      <c r="G126" s="8" t="str">
        <f t="shared" si="8"/>
        <v>No_Start</v>
      </c>
      <c r="H126" s="8" t="str">
        <f t="shared" si="9"/>
        <v>No_</v>
      </c>
      <c r="I126" s="8">
        <f t="shared" si="10"/>
        <v>0.5</v>
      </c>
    </row>
    <row r="127" spans="1:9" ht="12.75" customHeight="1" x14ac:dyDescent="0.25">
      <c r="A127" s="1">
        <v>1960</v>
      </c>
      <c r="B127">
        <v>6</v>
      </c>
      <c r="C127" s="4">
        <v>27.24</v>
      </c>
      <c r="D127" s="4">
        <v>27.37</v>
      </c>
      <c r="E127" s="4">
        <v>-0.14000000000000001</v>
      </c>
      <c r="F127" s="6">
        <f>IF(INDEX(Nino34_long!$B$82:$M$146,INT((ROW($A127)-ROW($A$2))/12)+1,MOD(ROW($A127)-ROW($A$2),12)+1)=-99.99,"",INDEX(Nino34_long!$B$82:$M$146,INT((ROW($A127)-ROW($A$2))/12)+1,MOD(ROW($A127)-ROW($A$2),12)+1))</f>
        <v>27.48</v>
      </c>
      <c r="G127" s="8" t="str">
        <f t="shared" si="8"/>
        <v>No_Start</v>
      </c>
      <c r="H127" s="8" t="str">
        <f t="shared" si="9"/>
        <v>No_</v>
      </c>
      <c r="I127" s="8">
        <f t="shared" si="10"/>
        <v>0.5</v>
      </c>
    </row>
    <row r="128" spans="1:9" ht="12.75" customHeight="1" x14ac:dyDescent="0.25">
      <c r="A128" s="1">
        <v>1960</v>
      </c>
      <c r="B128">
        <v>7</v>
      </c>
      <c r="C128" s="4">
        <v>27.06</v>
      </c>
      <c r="D128" s="4">
        <v>26.97</v>
      </c>
      <c r="E128" s="4">
        <v>0.08</v>
      </c>
      <c r="F128" s="6">
        <f>IF(INDEX(Nino34_long!$B$82:$M$146,INT((ROW($A128)-ROW($A$2))/12)+1,MOD(ROW($A128)-ROW($A$2),12)+1)=-99.99,"",INDEX(Nino34_long!$B$82:$M$146,INT((ROW($A128)-ROW($A$2))/12)+1,MOD(ROW($A128)-ROW($A$2),12)+1))</f>
        <v>26.98</v>
      </c>
      <c r="G128" s="8" t="str">
        <f t="shared" si="8"/>
        <v>No_Start</v>
      </c>
      <c r="H128" s="8" t="str">
        <f t="shared" si="9"/>
        <v>No_</v>
      </c>
      <c r="I128" s="8">
        <f t="shared" si="10"/>
        <v>0.5</v>
      </c>
    </row>
    <row r="129" spans="1:9" ht="12.75" customHeight="1" x14ac:dyDescent="0.25">
      <c r="A129" s="1">
        <v>1960</v>
      </c>
      <c r="B129">
        <v>8</v>
      </c>
      <c r="C129" s="4">
        <v>26.84</v>
      </c>
      <c r="D129" s="4">
        <v>26.52</v>
      </c>
      <c r="E129" s="4">
        <v>0.32</v>
      </c>
      <c r="F129" s="6">
        <f>IF(INDEX(Nino34_long!$B$82:$M$146,INT((ROW($A129)-ROW($A$2))/12)+1,MOD(ROW($A129)-ROW($A$2),12)+1)=-99.99,"",INDEX(Nino34_long!$B$82:$M$146,INT((ROW($A129)-ROW($A$2))/12)+1,MOD(ROW($A129)-ROW($A$2),12)+1))</f>
        <v>26.87</v>
      </c>
      <c r="G129" s="8" t="str">
        <f t="shared" si="8"/>
        <v>No_Start</v>
      </c>
      <c r="H129" s="8" t="str">
        <f t="shared" si="9"/>
        <v>No_</v>
      </c>
      <c r="I129" s="8">
        <f t="shared" si="10"/>
        <v>0.5</v>
      </c>
    </row>
    <row r="130" spans="1:9" ht="12.75" customHeight="1" x14ac:dyDescent="0.25">
      <c r="A130" s="1">
        <v>1960</v>
      </c>
      <c r="B130">
        <v>9</v>
      </c>
      <c r="C130" s="4">
        <v>26.59</v>
      </c>
      <c r="D130" s="4">
        <v>26.33</v>
      </c>
      <c r="E130" s="4">
        <v>0.26</v>
      </c>
      <c r="F130" s="6">
        <f>IF(INDEX(Nino34_long!$B$82:$M$146,INT((ROW($A130)-ROW($A$2))/12)+1,MOD(ROW($A130)-ROW($A$2),12)+1)=-99.99,"",INDEX(Nino34_long!$B$82:$M$146,INT((ROW($A130)-ROW($A$2))/12)+1,MOD(ROW($A130)-ROW($A$2),12)+1))</f>
        <v>26.79</v>
      </c>
      <c r="G130" s="8" t="str">
        <f t="shared" si="8"/>
        <v>No_Start</v>
      </c>
      <c r="H130" s="8" t="str">
        <f t="shared" si="9"/>
        <v>No_</v>
      </c>
      <c r="I130" s="8">
        <f t="shared" si="10"/>
        <v>0.5</v>
      </c>
    </row>
    <row r="131" spans="1:9" ht="12.75" customHeight="1" x14ac:dyDescent="0.25">
      <c r="A131" s="1">
        <v>1960</v>
      </c>
      <c r="B131">
        <v>10</v>
      </c>
      <c r="C131" s="4">
        <v>26.34</v>
      </c>
      <c r="D131" s="4">
        <v>26.26</v>
      </c>
      <c r="E131" s="4">
        <v>0.08</v>
      </c>
      <c r="F131" s="6">
        <f>IF(INDEX(Nino34_long!$B$82:$M$146,INT((ROW($A131)-ROW($A$2))/12)+1,MOD(ROW($A131)-ROW($A$2),12)+1)=-99.99,"",INDEX(Nino34_long!$B$82:$M$146,INT((ROW($A131)-ROW($A$2))/12)+1,MOD(ROW($A131)-ROW($A$2),12)+1))</f>
        <v>26.67</v>
      </c>
      <c r="G131" s="8" t="str">
        <f t="shared" ref="G131:G194" si="11">IF(AND(E130&lt;0.5,E131&gt;=0.5,E132&gt;=0.5,E133&gt;=0.5,E134&gt;=0.5,E135&gt;=0.5),"Start_ElNino", "No_Start")</f>
        <v>No_Start</v>
      </c>
      <c r="H131" s="8" t="str">
        <f t="shared" ref="H131:H194" si="12">IF(AND(OR(G131="Start_ElNino",H130="Yes"),E131&gt;=0.5),"Yes","No_")</f>
        <v>No_</v>
      </c>
      <c r="I131" s="8">
        <f t="shared" ref="I131:I194" si="13">IF(H131="No_",0.5,E131)</f>
        <v>0.5</v>
      </c>
    </row>
    <row r="132" spans="1:9" ht="12.75" customHeight="1" x14ac:dyDescent="0.25">
      <c r="A132" s="1">
        <v>1960</v>
      </c>
      <c r="B132">
        <v>11</v>
      </c>
      <c r="C132" s="4">
        <v>26.33</v>
      </c>
      <c r="D132" s="4">
        <v>26.25</v>
      </c>
      <c r="E132" s="4">
        <v>0.08</v>
      </c>
      <c r="F132" s="6">
        <f>IF(INDEX(Nino34_long!$B$82:$M$146,INT((ROW($A132)-ROW($A$2))/12)+1,MOD(ROW($A132)-ROW($A$2),12)+1)=-99.99,"",INDEX(Nino34_long!$B$82:$M$146,INT((ROW($A132)-ROW($A$2))/12)+1,MOD(ROW($A132)-ROW($A$2),12)+1))</f>
        <v>26.27</v>
      </c>
      <c r="G132" s="8" t="str">
        <f t="shared" si="11"/>
        <v>No_Start</v>
      </c>
      <c r="H132" s="8" t="str">
        <f t="shared" si="12"/>
        <v>No_</v>
      </c>
      <c r="I132" s="8">
        <f t="shared" si="13"/>
        <v>0.5</v>
      </c>
    </row>
    <row r="133" spans="1:9" ht="12.75" customHeight="1" x14ac:dyDescent="0.25">
      <c r="A133" s="1">
        <v>1960</v>
      </c>
      <c r="B133">
        <v>12</v>
      </c>
      <c r="C133" s="4">
        <v>26.4</v>
      </c>
      <c r="D133" s="4">
        <v>26.29</v>
      </c>
      <c r="E133" s="4">
        <v>0.11</v>
      </c>
      <c r="F133" s="6">
        <f>IF(INDEX(Nino34_long!$B$82:$M$146,INT((ROW($A133)-ROW($A$2))/12)+1,MOD(ROW($A133)-ROW($A$2),12)+1)=-99.99,"",INDEX(Nino34_long!$B$82:$M$146,INT((ROW($A133)-ROW($A$2))/12)+1,MOD(ROW($A133)-ROW($A$2),12)+1))</f>
        <v>26.6</v>
      </c>
      <c r="G133" s="8" t="str">
        <f t="shared" si="11"/>
        <v>No_Start</v>
      </c>
      <c r="H133" s="8" t="str">
        <f t="shared" si="12"/>
        <v>No_</v>
      </c>
      <c r="I133" s="8">
        <f t="shared" si="13"/>
        <v>0.5</v>
      </c>
    </row>
    <row r="134" spans="1:9" ht="12.75" customHeight="1" x14ac:dyDescent="0.25">
      <c r="A134" s="1">
        <v>1961</v>
      </c>
      <c r="B134">
        <v>1</v>
      </c>
      <c r="C134" s="4">
        <v>26.37</v>
      </c>
      <c r="D134" s="4">
        <v>26.37</v>
      </c>
      <c r="E134" s="4">
        <v>0.01</v>
      </c>
      <c r="F134" s="6">
        <f>IF(INDEX(Nino34_long!$B$82:$M$146,INT((ROW($A134)-ROW($A$2))/12)+1,MOD(ROW($A134)-ROW($A$2),12)+1)=-99.99,"",INDEX(Nino34_long!$B$82:$M$146,INT((ROW($A134)-ROW($A$2))/12)+1,MOD(ROW($A134)-ROW($A$2),12)+1))</f>
        <v>26.43</v>
      </c>
      <c r="G134" s="8" t="str">
        <f t="shared" si="11"/>
        <v>No_Start</v>
      </c>
      <c r="H134" s="8" t="str">
        <f t="shared" si="12"/>
        <v>No_</v>
      </c>
      <c r="I134" s="8">
        <f t="shared" si="13"/>
        <v>0.5</v>
      </c>
    </row>
    <row r="135" spans="1:9" ht="12.75" customHeight="1" x14ac:dyDescent="0.25">
      <c r="A135" s="1">
        <v>1961</v>
      </c>
      <c r="B135">
        <v>2</v>
      </c>
      <c r="C135" s="4">
        <v>26.61</v>
      </c>
      <c r="D135" s="4">
        <v>26.6</v>
      </c>
      <c r="E135" s="4">
        <v>0.01</v>
      </c>
      <c r="F135" s="6">
        <f>IF(INDEX(Nino34_long!$B$82:$M$146,INT((ROW($A135)-ROW($A$2))/12)+1,MOD(ROW($A135)-ROW($A$2),12)+1)=-99.99,"",INDEX(Nino34_long!$B$82:$M$146,INT((ROW($A135)-ROW($A$2))/12)+1,MOD(ROW($A135)-ROW($A$2),12)+1))</f>
        <v>26.8</v>
      </c>
      <c r="G135" s="8" t="str">
        <f t="shared" si="11"/>
        <v>No_Start</v>
      </c>
      <c r="H135" s="8" t="str">
        <f t="shared" si="12"/>
        <v>No_</v>
      </c>
      <c r="I135" s="8">
        <f t="shared" si="13"/>
        <v>0.5</v>
      </c>
    </row>
    <row r="136" spans="1:9" ht="12.75" customHeight="1" x14ac:dyDescent="0.25">
      <c r="A136" s="1">
        <v>1961</v>
      </c>
      <c r="B136">
        <v>3</v>
      </c>
      <c r="C136" s="4">
        <v>27</v>
      </c>
      <c r="D136" s="4">
        <v>27.1</v>
      </c>
      <c r="E136" s="4">
        <v>-0.1</v>
      </c>
      <c r="F136" s="6">
        <f>IF(INDEX(Nino34_long!$B$82:$M$146,INT((ROW($A136)-ROW($A$2))/12)+1,MOD(ROW($A136)-ROW($A$2),12)+1)=-99.99,"",INDEX(Nino34_long!$B$82:$M$146,INT((ROW($A136)-ROW($A$2))/12)+1,MOD(ROW($A136)-ROW($A$2),12)+1))</f>
        <v>27.16</v>
      </c>
      <c r="G136" s="8" t="str">
        <f t="shared" si="11"/>
        <v>No_Start</v>
      </c>
      <c r="H136" s="8" t="str">
        <f t="shared" si="12"/>
        <v>No_</v>
      </c>
      <c r="I136" s="8">
        <f t="shared" si="13"/>
        <v>0.5</v>
      </c>
    </row>
    <row r="137" spans="1:9" ht="12.75" customHeight="1" x14ac:dyDescent="0.25">
      <c r="A137" s="1">
        <v>1961</v>
      </c>
      <c r="B137">
        <v>4</v>
      </c>
      <c r="C137" s="4">
        <v>27.51</v>
      </c>
      <c r="D137" s="4">
        <v>27.5</v>
      </c>
      <c r="E137" s="4">
        <v>0.01</v>
      </c>
      <c r="F137" s="6">
        <f>IF(INDEX(Nino34_long!$B$82:$M$146,INT((ROW($A137)-ROW($A$2))/12)+1,MOD(ROW($A137)-ROW($A$2),12)+1)=-99.99,"",INDEX(Nino34_long!$B$82:$M$146,INT((ROW($A137)-ROW($A$2))/12)+1,MOD(ROW($A137)-ROW($A$2),12)+1))</f>
        <v>27.9</v>
      </c>
      <c r="G137" s="8" t="str">
        <f t="shared" si="11"/>
        <v>No_Start</v>
      </c>
      <c r="H137" s="8" t="str">
        <f t="shared" si="12"/>
        <v>No_</v>
      </c>
      <c r="I137" s="8">
        <f t="shared" si="13"/>
        <v>0.5</v>
      </c>
    </row>
    <row r="138" spans="1:9" ht="12.75" customHeight="1" x14ac:dyDescent="0.25">
      <c r="A138" s="1">
        <v>1961</v>
      </c>
      <c r="B138">
        <v>5</v>
      </c>
      <c r="C138" s="4">
        <v>27.85</v>
      </c>
      <c r="D138" s="4">
        <v>27.55</v>
      </c>
      <c r="E138" s="4">
        <v>0.3</v>
      </c>
      <c r="F138" s="6">
        <f>IF(INDEX(Nino34_long!$B$82:$M$146,INT((ROW($A138)-ROW($A$2))/12)+1,MOD(ROW($A138)-ROW($A$2),12)+1)=-99.99,"",INDEX(Nino34_long!$B$82:$M$146,INT((ROW($A138)-ROW($A$2))/12)+1,MOD(ROW($A138)-ROW($A$2),12)+1))</f>
        <v>27.86</v>
      </c>
      <c r="G138" s="8" t="str">
        <f t="shared" si="11"/>
        <v>No_Start</v>
      </c>
      <c r="H138" s="8" t="str">
        <f t="shared" si="12"/>
        <v>No_</v>
      </c>
      <c r="I138" s="8">
        <f t="shared" si="13"/>
        <v>0.5</v>
      </c>
    </row>
    <row r="139" spans="1:9" ht="12.75" customHeight="1" x14ac:dyDescent="0.25">
      <c r="A139" s="1">
        <v>1961</v>
      </c>
      <c r="B139">
        <v>6</v>
      </c>
      <c r="C139" s="4">
        <v>27.84</v>
      </c>
      <c r="D139" s="4">
        <v>27.3</v>
      </c>
      <c r="E139" s="4">
        <v>0.54</v>
      </c>
      <c r="F139" s="6">
        <f>IF(INDEX(Nino34_long!$B$82:$M$146,INT((ROW($A139)-ROW($A$2))/12)+1,MOD(ROW($A139)-ROW($A$2),12)+1)=-99.99,"",INDEX(Nino34_long!$B$82:$M$146,INT((ROW($A139)-ROW($A$2))/12)+1,MOD(ROW($A139)-ROW($A$2),12)+1))</f>
        <v>27.79</v>
      </c>
      <c r="G139" s="8" t="str">
        <f t="shared" si="11"/>
        <v>No_Start</v>
      </c>
      <c r="H139" s="8" t="str">
        <f t="shared" si="12"/>
        <v>No_</v>
      </c>
      <c r="I139" s="8">
        <f t="shared" si="13"/>
        <v>0.5</v>
      </c>
    </row>
    <row r="140" spans="1:9" ht="12.75" customHeight="1" x14ac:dyDescent="0.25">
      <c r="A140" s="1">
        <v>1961</v>
      </c>
      <c r="B140">
        <v>7</v>
      </c>
      <c r="C140" s="4">
        <v>27.13</v>
      </c>
      <c r="D140" s="4">
        <v>26.92</v>
      </c>
      <c r="E140" s="4">
        <v>0.21</v>
      </c>
      <c r="F140" s="6">
        <f>IF(INDEX(Nino34_long!$B$82:$M$146,INT((ROW($A140)-ROW($A$2))/12)+1,MOD(ROW($A140)-ROW($A$2),12)+1)=-99.99,"",INDEX(Nino34_long!$B$82:$M$146,INT((ROW($A140)-ROW($A$2))/12)+1,MOD(ROW($A140)-ROW($A$2),12)+1))</f>
        <v>26.9</v>
      </c>
      <c r="G140" s="8" t="str">
        <f t="shared" si="11"/>
        <v>No_Start</v>
      </c>
      <c r="H140" s="8" t="str">
        <f t="shared" si="12"/>
        <v>No_</v>
      </c>
      <c r="I140" s="8">
        <f t="shared" si="13"/>
        <v>0.5</v>
      </c>
    </row>
    <row r="141" spans="1:9" ht="12.75" customHeight="1" x14ac:dyDescent="0.25">
      <c r="A141" s="1">
        <v>1961</v>
      </c>
      <c r="B141">
        <v>8</v>
      </c>
      <c r="C141" s="4">
        <v>26.41</v>
      </c>
      <c r="D141" s="4">
        <v>26.49</v>
      </c>
      <c r="E141" s="4">
        <v>-0.09</v>
      </c>
      <c r="F141" s="6">
        <f>IF(INDEX(Nino34_long!$B$82:$M$146,INT((ROW($A141)-ROW($A$2))/12)+1,MOD(ROW($A141)-ROW($A$2),12)+1)=-99.99,"",INDEX(Nino34_long!$B$82:$M$146,INT((ROW($A141)-ROW($A$2))/12)+1,MOD(ROW($A141)-ROW($A$2),12)+1))</f>
        <v>26.62</v>
      </c>
      <c r="G141" s="8" t="str">
        <f t="shared" si="11"/>
        <v>No_Start</v>
      </c>
      <c r="H141" s="8" t="str">
        <f t="shared" si="12"/>
        <v>No_</v>
      </c>
      <c r="I141" s="8">
        <f t="shared" si="13"/>
        <v>0.5</v>
      </c>
    </row>
    <row r="142" spans="1:9" ht="12.75" customHeight="1" x14ac:dyDescent="0.25">
      <c r="A142" s="1">
        <v>1961</v>
      </c>
      <c r="B142">
        <v>9</v>
      </c>
      <c r="C142" s="4">
        <v>25.96</v>
      </c>
      <c r="D142" s="4">
        <v>26.34</v>
      </c>
      <c r="E142" s="4">
        <v>-0.38</v>
      </c>
      <c r="F142" s="6">
        <f>IF(INDEX(Nino34_long!$B$82:$M$146,INT((ROW($A142)-ROW($A$2))/12)+1,MOD(ROW($A142)-ROW($A$2),12)+1)=-99.99,"",INDEX(Nino34_long!$B$82:$M$146,INT((ROW($A142)-ROW($A$2))/12)+1,MOD(ROW($A142)-ROW($A$2),12)+1))</f>
        <v>26.23</v>
      </c>
      <c r="G142" s="8" t="str">
        <f t="shared" si="11"/>
        <v>No_Start</v>
      </c>
      <c r="H142" s="8" t="str">
        <f t="shared" si="12"/>
        <v>No_</v>
      </c>
      <c r="I142" s="8">
        <f t="shared" si="13"/>
        <v>0.5</v>
      </c>
    </row>
    <row r="143" spans="1:9" ht="12.75" customHeight="1" x14ac:dyDescent="0.25">
      <c r="A143" s="1">
        <v>1961</v>
      </c>
      <c r="B143">
        <v>10</v>
      </c>
      <c r="C143" s="4">
        <v>25.93</v>
      </c>
      <c r="D143" s="4">
        <v>26.27</v>
      </c>
      <c r="E143" s="4">
        <v>-0.34</v>
      </c>
      <c r="F143" s="6">
        <f>IF(INDEX(Nino34_long!$B$82:$M$146,INT((ROW($A143)-ROW($A$2))/12)+1,MOD(ROW($A143)-ROW($A$2),12)+1)=-99.99,"",INDEX(Nino34_long!$B$82:$M$146,INT((ROW($A143)-ROW($A$2))/12)+1,MOD(ROW($A143)-ROW($A$2),12)+1))</f>
        <v>26.02</v>
      </c>
      <c r="G143" s="8" t="str">
        <f t="shared" si="11"/>
        <v>No_Start</v>
      </c>
      <c r="H143" s="8" t="str">
        <f t="shared" si="12"/>
        <v>No_</v>
      </c>
      <c r="I143" s="8">
        <f t="shared" si="13"/>
        <v>0.5</v>
      </c>
    </row>
    <row r="144" spans="1:9" ht="12.75" customHeight="1" x14ac:dyDescent="0.25">
      <c r="A144" s="1">
        <v>1961</v>
      </c>
      <c r="B144">
        <v>11</v>
      </c>
      <c r="C144" s="4">
        <v>26.2</v>
      </c>
      <c r="D144" s="4">
        <v>26.24</v>
      </c>
      <c r="E144" s="4">
        <v>-0.04</v>
      </c>
      <c r="F144" s="6">
        <f>IF(INDEX(Nino34_long!$B$82:$M$146,INT((ROW($A144)-ROW($A$2))/12)+1,MOD(ROW($A144)-ROW($A$2),12)+1)=-99.99,"",INDEX(Nino34_long!$B$82:$M$146,INT((ROW($A144)-ROW($A$2))/12)+1,MOD(ROW($A144)-ROW($A$2),12)+1))</f>
        <v>26.46</v>
      </c>
      <c r="G144" s="8" t="str">
        <f t="shared" si="11"/>
        <v>No_Start</v>
      </c>
      <c r="H144" s="8" t="str">
        <f t="shared" si="12"/>
        <v>No_</v>
      </c>
      <c r="I144" s="8">
        <f t="shared" si="13"/>
        <v>0.5</v>
      </c>
    </row>
    <row r="145" spans="1:9" ht="12.75" customHeight="1" x14ac:dyDescent="0.25">
      <c r="A145" s="1">
        <v>1961</v>
      </c>
      <c r="B145">
        <v>12</v>
      </c>
      <c r="C145" s="4">
        <v>26.2</v>
      </c>
      <c r="D145" s="4">
        <v>26.27</v>
      </c>
      <c r="E145" s="4">
        <v>-7.0000000000000007E-2</v>
      </c>
      <c r="F145" s="6">
        <f>IF(INDEX(Nino34_long!$B$82:$M$146,INT((ROW($A145)-ROW($A$2))/12)+1,MOD(ROW($A145)-ROW($A$2),12)+1)=-99.99,"",INDEX(Nino34_long!$B$82:$M$146,INT((ROW($A145)-ROW($A$2))/12)+1,MOD(ROW($A145)-ROW($A$2),12)+1))</f>
        <v>26.3</v>
      </c>
      <c r="G145" s="8" t="str">
        <f t="shared" si="11"/>
        <v>No_Start</v>
      </c>
      <c r="H145" s="8" t="str">
        <f t="shared" si="12"/>
        <v>No_</v>
      </c>
      <c r="I145" s="8">
        <f t="shared" si="13"/>
        <v>0.5</v>
      </c>
    </row>
    <row r="146" spans="1:9" ht="12.75" customHeight="1" x14ac:dyDescent="0.25">
      <c r="A146" s="1">
        <v>1962</v>
      </c>
      <c r="B146">
        <v>1</v>
      </c>
      <c r="C146" s="4">
        <v>26.12</v>
      </c>
      <c r="D146" s="4">
        <v>26.37</v>
      </c>
      <c r="E146" s="4">
        <v>-0.24</v>
      </c>
      <c r="F146" s="6">
        <f>IF(INDEX(Nino34_long!$B$82:$M$146,INT((ROW($A146)-ROW($A$2))/12)+1,MOD(ROW($A146)-ROW($A$2),12)+1)=-99.99,"",INDEX(Nino34_long!$B$82:$M$146,INT((ROW($A146)-ROW($A$2))/12)+1,MOD(ROW($A146)-ROW($A$2),12)+1))</f>
        <v>26.33</v>
      </c>
      <c r="G146" s="8" t="str">
        <f t="shared" si="11"/>
        <v>No_Start</v>
      </c>
      <c r="H146" s="8" t="str">
        <f t="shared" si="12"/>
        <v>No_</v>
      </c>
      <c r="I146" s="8">
        <f t="shared" si="13"/>
        <v>0.5</v>
      </c>
    </row>
    <row r="147" spans="1:9" ht="12.75" customHeight="1" x14ac:dyDescent="0.25">
      <c r="A147" s="1">
        <v>1962</v>
      </c>
      <c r="B147">
        <v>2</v>
      </c>
      <c r="C147" s="4">
        <v>26.29</v>
      </c>
      <c r="D147" s="4">
        <v>26.6</v>
      </c>
      <c r="E147" s="4">
        <v>-0.31</v>
      </c>
      <c r="F147" s="6">
        <f>IF(INDEX(Nino34_long!$B$82:$M$146,INT((ROW($A147)-ROW($A$2))/12)+1,MOD(ROW($A147)-ROW($A$2),12)+1)=-99.99,"",INDEX(Nino34_long!$B$82:$M$146,INT((ROW($A147)-ROW($A$2))/12)+1,MOD(ROW($A147)-ROW($A$2),12)+1))</f>
        <v>26.6</v>
      </c>
      <c r="G147" s="8" t="str">
        <f t="shared" si="11"/>
        <v>No_Start</v>
      </c>
      <c r="H147" s="8" t="str">
        <f t="shared" si="12"/>
        <v>No_</v>
      </c>
      <c r="I147" s="8">
        <f t="shared" si="13"/>
        <v>0.5</v>
      </c>
    </row>
    <row r="148" spans="1:9" ht="12.75" customHeight="1" x14ac:dyDescent="0.25">
      <c r="A148" s="1">
        <v>1962</v>
      </c>
      <c r="B148">
        <v>3</v>
      </c>
      <c r="C148" s="4">
        <v>26.8</v>
      </c>
      <c r="D148" s="4">
        <v>27.1</v>
      </c>
      <c r="E148" s="4">
        <v>-0.28999999999999998</v>
      </c>
      <c r="F148" s="6">
        <f>IF(INDEX(Nino34_long!$B$82:$M$146,INT((ROW($A148)-ROW($A$2))/12)+1,MOD(ROW($A148)-ROW($A$2),12)+1)=-99.99,"",INDEX(Nino34_long!$B$82:$M$146,INT((ROW($A148)-ROW($A$2))/12)+1,MOD(ROW($A148)-ROW($A$2),12)+1))</f>
        <v>26.85</v>
      </c>
      <c r="G148" s="8" t="str">
        <f t="shared" si="11"/>
        <v>No_Start</v>
      </c>
      <c r="H148" s="8" t="str">
        <f t="shared" si="12"/>
        <v>No_</v>
      </c>
      <c r="I148" s="8">
        <f t="shared" si="13"/>
        <v>0.5</v>
      </c>
    </row>
    <row r="149" spans="1:9" ht="12.75" customHeight="1" x14ac:dyDescent="0.25">
      <c r="A149" s="1">
        <v>1962</v>
      </c>
      <c r="B149">
        <v>4</v>
      </c>
      <c r="C149" s="4">
        <v>27.23</v>
      </c>
      <c r="D149" s="4">
        <v>27.5</v>
      </c>
      <c r="E149" s="4">
        <v>-0.27</v>
      </c>
      <c r="F149" s="6">
        <f>IF(INDEX(Nino34_long!$B$82:$M$146,INT((ROW($A149)-ROW($A$2))/12)+1,MOD(ROW($A149)-ROW($A$2),12)+1)=-99.99,"",INDEX(Nino34_long!$B$82:$M$146,INT((ROW($A149)-ROW($A$2))/12)+1,MOD(ROW($A149)-ROW($A$2),12)+1))</f>
        <v>27.45</v>
      </c>
      <c r="G149" s="8" t="str">
        <f t="shared" si="11"/>
        <v>No_Start</v>
      </c>
      <c r="H149" s="8" t="str">
        <f t="shared" si="12"/>
        <v>No_</v>
      </c>
      <c r="I149" s="8">
        <f t="shared" si="13"/>
        <v>0.5</v>
      </c>
    </row>
    <row r="150" spans="1:9" ht="12.75" customHeight="1" x14ac:dyDescent="0.25">
      <c r="A150" s="1">
        <v>1962</v>
      </c>
      <c r="B150">
        <v>5</v>
      </c>
      <c r="C150" s="4">
        <v>27.23</v>
      </c>
      <c r="D150" s="4">
        <v>27.55</v>
      </c>
      <c r="E150" s="4">
        <v>-0.32</v>
      </c>
      <c r="F150" s="6">
        <f>IF(INDEX(Nino34_long!$B$82:$M$146,INT((ROW($A150)-ROW($A$2))/12)+1,MOD(ROW($A150)-ROW($A$2),12)+1)=-99.99,"",INDEX(Nino34_long!$B$82:$M$146,INT((ROW($A150)-ROW($A$2))/12)+1,MOD(ROW($A150)-ROW($A$2),12)+1))</f>
        <v>27.45</v>
      </c>
      <c r="G150" s="8" t="str">
        <f t="shared" si="11"/>
        <v>No_Start</v>
      </c>
      <c r="H150" s="8" t="str">
        <f t="shared" si="12"/>
        <v>No_</v>
      </c>
      <c r="I150" s="8">
        <f t="shared" si="13"/>
        <v>0.5</v>
      </c>
    </row>
    <row r="151" spans="1:9" ht="12.75" customHeight="1" x14ac:dyDescent="0.25">
      <c r="A151" s="1">
        <v>1962</v>
      </c>
      <c r="B151">
        <v>6</v>
      </c>
      <c r="C151" s="4">
        <v>27.17</v>
      </c>
      <c r="D151" s="4">
        <v>27.3</v>
      </c>
      <c r="E151" s="4">
        <v>-0.12</v>
      </c>
      <c r="F151" s="6">
        <f>IF(INDEX(Nino34_long!$B$82:$M$146,INT((ROW($A151)-ROW($A$2))/12)+1,MOD(ROW($A151)-ROW($A$2),12)+1)=-99.99,"",INDEX(Nino34_long!$B$82:$M$146,INT((ROW($A151)-ROW($A$2))/12)+1,MOD(ROW($A151)-ROW($A$2),12)+1))</f>
        <v>27.47</v>
      </c>
      <c r="G151" s="8" t="str">
        <f t="shared" si="11"/>
        <v>No_Start</v>
      </c>
      <c r="H151" s="8" t="str">
        <f t="shared" si="12"/>
        <v>No_</v>
      </c>
      <c r="I151" s="8">
        <f t="shared" si="13"/>
        <v>0.5</v>
      </c>
    </row>
    <row r="152" spans="1:9" ht="12.75" customHeight="1" x14ac:dyDescent="0.25">
      <c r="A152" s="1">
        <v>1962</v>
      </c>
      <c r="B152">
        <v>7</v>
      </c>
      <c r="C152" s="4">
        <v>26.92</v>
      </c>
      <c r="D152" s="4">
        <v>26.92</v>
      </c>
      <c r="E152" s="4">
        <v>0</v>
      </c>
      <c r="F152" s="6">
        <f>IF(INDEX(Nino34_long!$B$82:$M$146,INT((ROW($A152)-ROW($A$2))/12)+1,MOD(ROW($A152)-ROW($A$2),12)+1)=-99.99,"",INDEX(Nino34_long!$B$82:$M$146,INT((ROW($A152)-ROW($A$2))/12)+1,MOD(ROW($A152)-ROW($A$2),12)+1))</f>
        <v>26.92</v>
      </c>
      <c r="G152" s="8" t="str">
        <f t="shared" si="11"/>
        <v>No_Start</v>
      </c>
      <c r="H152" s="8" t="str">
        <f t="shared" si="12"/>
        <v>No_</v>
      </c>
      <c r="I152" s="8">
        <f t="shared" si="13"/>
        <v>0.5</v>
      </c>
    </row>
    <row r="153" spans="1:9" ht="12.75" customHeight="1" x14ac:dyDescent="0.25">
      <c r="A153" s="1">
        <v>1962</v>
      </c>
      <c r="B153">
        <v>8</v>
      </c>
      <c r="C153" s="4">
        <v>26.51</v>
      </c>
      <c r="D153" s="4">
        <v>26.49</v>
      </c>
      <c r="E153" s="4">
        <v>0.01</v>
      </c>
      <c r="F153" s="6">
        <f>IF(INDEX(Nino34_long!$B$82:$M$146,INT((ROW($A153)-ROW($A$2))/12)+1,MOD(ROW($A153)-ROW($A$2),12)+1)=-99.99,"",INDEX(Nino34_long!$B$82:$M$146,INT((ROW($A153)-ROW($A$2))/12)+1,MOD(ROW($A153)-ROW($A$2),12)+1))</f>
        <v>26.74</v>
      </c>
      <c r="G153" s="8" t="str">
        <f t="shared" si="11"/>
        <v>No_Start</v>
      </c>
      <c r="H153" s="8" t="str">
        <f t="shared" si="12"/>
        <v>No_</v>
      </c>
      <c r="I153" s="8">
        <f t="shared" si="13"/>
        <v>0.5</v>
      </c>
    </row>
    <row r="154" spans="1:9" ht="12.75" customHeight="1" x14ac:dyDescent="0.25">
      <c r="A154" s="1">
        <v>1962</v>
      </c>
      <c r="B154">
        <v>9</v>
      </c>
      <c r="C154" s="4">
        <v>26.07</v>
      </c>
      <c r="D154" s="4">
        <v>26.34</v>
      </c>
      <c r="E154" s="4">
        <v>-0.27</v>
      </c>
      <c r="F154" s="6">
        <f>IF(INDEX(Nino34_long!$B$82:$M$146,INT((ROW($A154)-ROW($A$2))/12)+1,MOD(ROW($A154)-ROW($A$2),12)+1)=-99.99,"",INDEX(Nino34_long!$B$82:$M$146,INT((ROW($A154)-ROW($A$2))/12)+1,MOD(ROW($A154)-ROW($A$2),12)+1))</f>
        <v>26.19</v>
      </c>
      <c r="G154" s="8" t="str">
        <f t="shared" si="11"/>
        <v>No_Start</v>
      </c>
      <c r="H154" s="8" t="str">
        <f t="shared" si="12"/>
        <v>No_</v>
      </c>
      <c r="I154" s="8">
        <f t="shared" si="13"/>
        <v>0.5</v>
      </c>
    </row>
    <row r="155" spans="1:9" ht="12.75" customHeight="1" x14ac:dyDescent="0.25">
      <c r="A155" s="1">
        <v>1962</v>
      </c>
      <c r="B155">
        <v>10</v>
      </c>
      <c r="C155" s="4">
        <v>26.05</v>
      </c>
      <c r="D155" s="4">
        <v>26.27</v>
      </c>
      <c r="E155" s="4">
        <v>-0.22</v>
      </c>
      <c r="F155" s="6">
        <f>IF(INDEX(Nino34_long!$B$82:$M$146,INT((ROW($A155)-ROW($A$2))/12)+1,MOD(ROW($A155)-ROW($A$2),12)+1)=-99.99,"",INDEX(Nino34_long!$B$82:$M$146,INT((ROW($A155)-ROW($A$2))/12)+1,MOD(ROW($A155)-ROW($A$2),12)+1))</f>
        <v>26.41</v>
      </c>
      <c r="G155" s="8" t="str">
        <f t="shared" si="11"/>
        <v>No_Start</v>
      </c>
      <c r="H155" s="8" t="str">
        <f t="shared" si="12"/>
        <v>No_</v>
      </c>
      <c r="I155" s="8">
        <f t="shared" si="13"/>
        <v>0.5</v>
      </c>
    </row>
    <row r="156" spans="1:9" ht="12.75" customHeight="1" x14ac:dyDescent="0.25">
      <c r="A156" s="1">
        <v>1962</v>
      </c>
      <c r="B156">
        <v>11</v>
      </c>
      <c r="C156" s="4">
        <v>25.88</v>
      </c>
      <c r="D156" s="4">
        <v>26.24</v>
      </c>
      <c r="E156" s="4">
        <v>-0.36</v>
      </c>
      <c r="F156" s="6">
        <f>IF(INDEX(Nino34_long!$B$82:$M$146,INT((ROW($A156)-ROW($A$2))/12)+1,MOD(ROW($A156)-ROW($A$2),12)+1)=-99.99,"",INDEX(Nino34_long!$B$82:$M$146,INT((ROW($A156)-ROW($A$2))/12)+1,MOD(ROW($A156)-ROW($A$2),12)+1))</f>
        <v>26.22</v>
      </c>
      <c r="G156" s="8" t="str">
        <f t="shared" si="11"/>
        <v>No_Start</v>
      </c>
      <c r="H156" s="8" t="str">
        <f t="shared" si="12"/>
        <v>No_</v>
      </c>
      <c r="I156" s="8">
        <f t="shared" si="13"/>
        <v>0.5</v>
      </c>
    </row>
    <row r="157" spans="1:9" ht="12.75" customHeight="1" x14ac:dyDescent="0.25">
      <c r="A157" s="1">
        <v>1962</v>
      </c>
      <c r="B157">
        <v>12</v>
      </c>
      <c r="C157" s="4">
        <v>25.75</v>
      </c>
      <c r="D157" s="4">
        <v>26.27</v>
      </c>
      <c r="E157" s="4">
        <v>-0.52</v>
      </c>
      <c r="F157" s="6">
        <f>IF(INDEX(Nino34_long!$B$82:$M$146,INT((ROW($A157)-ROW($A$2))/12)+1,MOD(ROW($A157)-ROW($A$2),12)+1)=-99.99,"",INDEX(Nino34_long!$B$82:$M$146,INT((ROW($A157)-ROW($A$2))/12)+1,MOD(ROW($A157)-ROW($A$2),12)+1))</f>
        <v>26.09</v>
      </c>
      <c r="G157" s="8" t="str">
        <f t="shared" si="11"/>
        <v>No_Start</v>
      </c>
      <c r="H157" s="8" t="str">
        <f t="shared" si="12"/>
        <v>No_</v>
      </c>
      <c r="I157" s="8">
        <f t="shared" si="13"/>
        <v>0.5</v>
      </c>
    </row>
    <row r="158" spans="1:9" ht="12.75" customHeight="1" x14ac:dyDescent="0.25">
      <c r="A158" s="1">
        <v>1963</v>
      </c>
      <c r="B158">
        <v>1</v>
      </c>
      <c r="C158" s="4">
        <v>25.87</v>
      </c>
      <c r="D158" s="4">
        <v>26.37</v>
      </c>
      <c r="E158" s="4">
        <v>-0.5</v>
      </c>
      <c r="F158" s="6">
        <f>IF(INDEX(Nino34_long!$B$82:$M$146,INT((ROW($A158)-ROW($A$2))/12)+1,MOD(ROW($A158)-ROW($A$2),12)+1)=-99.99,"",INDEX(Nino34_long!$B$82:$M$146,INT((ROW($A158)-ROW($A$2))/12)+1,MOD(ROW($A158)-ROW($A$2),12)+1))</f>
        <v>26.26</v>
      </c>
      <c r="G158" s="8" t="str">
        <f t="shared" si="11"/>
        <v>No_Start</v>
      </c>
      <c r="H158" s="8" t="str">
        <f t="shared" si="12"/>
        <v>No_</v>
      </c>
      <c r="I158" s="8">
        <f t="shared" si="13"/>
        <v>0.5</v>
      </c>
    </row>
    <row r="159" spans="1:9" ht="12.75" customHeight="1" x14ac:dyDescent="0.25">
      <c r="A159" s="1">
        <v>1963</v>
      </c>
      <c r="B159">
        <v>2</v>
      </c>
      <c r="C159" s="4">
        <v>26.39</v>
      </c>
      <c r="D159" s="4">
        <v>26.6</v>
      </c>
      <c r="E159" s="4">
        <v>-0.21</v>
      </c>
      <c r="F159" s="6">
        <f>IF(INDEX(Nino34_long!$B$82:$M$146,INT((ROW($A159)-ROW($A$2))/12)+1,MOD(ROW($A159)-ROW($A$2),12)+1)=-99.99,"",INDEX(Nino34_long!$B$82:$M$146,INT((ROW($A159)-ROW($A$2))/12)+1,MOD(ROW($A159)-ROW($A$2),12)+1))</f>
        <v>26.5</v>
      </c>
      <c r="G159" s="8" t="str">
        <f t="shared" si="11"/>
        <v>No_Start</v>
      </c>
      <c r="H159" s="8" t="str">
        <f t="shared" si="12"/>
        <v>No_</v>
      </c>
      <c r="I159" s="8">
        <f t="shared" si="13"/>
        <v>0.5</v>
      </c>
    </row>
    <row r="160" spans="1:9" ht="12.75" customHeight="1" x14ac:dyDescent="0.25">
      <c r="A160" s="1">
        <v>1963</v>
      </c>
      <c r="B160">
        <v>3</v>
      </c>
      <c r="C160" s="4">
        <v>27.31</v>
      </c>
      <c r="D160" s="4">
        <v>27.1</v>
      </c>
      <c r="E160" s="4">
        <v>0.21</v>
      </c>
      <c r="F160" s="6">
        <f>IF(INDEX(Nino34_long!$B$82:$M$146,INT((ROW($A160)-ROW($A$2))/12)+1,MOD(ROW($A160)-ROW($A$2),12)+1)=-99.99,"",INDEX(Nino34_long!$B$82:$M$146,INT((ROW($A160)-ROW($A$2))/12)+1,MOD(ROW($A160)-ROW($A$2),12)+1))</f>
        <v>27.2</v>
      </c>
      <c r="G160" s="8" t="str">
        <f t="shared" si="11"/>
        <v>No_Start</v>
      </c>
      <c r="H160" s="8" t="str">
        <f t="shared" si="12"/>
        <v>No_</v>
      </c>
      <c r="I160" s="8">
        <f t="shared" si="13"/>
        <v>0.5</v>
      </c>
    </row>
    <row r="161" spans="1:9" ht="12.75" customHeight="1" x14ac:dyDescent="0.25">
      <c r="A161" s="1">
        <v>1963</v>
      </c>
      <c r="B161">
        <v>4</v>
      </c>
      <c r="C161" s="4">
        <v>27.87</v>
      </c>
      <c r="D161" s="4">
        <v>27.5</v>
      </c>
      <c r="E161" s="4">
        <v>0.37</v>
      </c>
      <c r="F161" s="6">
        <f>IF(INDEX(Nino34_long!$B$82:$M$146,INT((ROW($A161)-ROW($A$2))/12)+1,MOD(ROW($A161)-ROW($A$2),12)+1)=-99.99,"",INDEX(Nino34_long!$B$82:$M$146,INT((ROW($A161)-ROW($A$2))/12)+1,MOD(ROW($A161)-ROW($A$2),12)+1))</f>
        <v>27.71</v>
      </c>
      <c r="G161" s="8" t="str">
        <f t="shared" si="11"/>
        <v>No_Start</v>
      </c>
      <c r="H161" s="8" t="str">
        <f t="shared" si="12"/>
        <v>No_</v>
      </c>
      <c r="I161" s="8">
        <f t="shared" si="13"/>
        <v>0.5</v>
      </c>
    </row>
    <row r="162" spans="1:9" ht="12.75" customHeight="1" x14ac:dyDescent="0.25">
      <c r="A162" s="1">
        <v>1963</v>
      </c>
      <c r="B162">
        <v>5</v>
      </c>
      <c r="C162" s="4">
        <v>27.7</v>
      </c>
      <c r="D162" s="4">
        <v>27.55</v>
      </c>
      <c r="E162" s="4">
        <v>0.16</v>
      </c>
      <c r="F162" s="6">
        <f>IF(INDEX(Nino34_long!$B$82:$M$146,INT((ROW($A162)-ROW($A$2))/12)+1,MOD(ROW($A162)-ROW($A$2),12)+1)=-99.99,"",INDEX(Nino34_long!$B$82:$M$146,INT((ROW($A162)-ROW($A$2))/12)+1,MOD(ROW($A162)-ROW($A$2),12)+1))</f>
        <v>27.86</v>
      </c>
      <c r="G162" s="8" t="str">
        <f t="shared" si="11"/>
        <v>No_Start</v>
      </c>
      <c r="H162" s="8" t="str">
        <f t="shared" si="12"/>
        <v>No_</v>
      </c>
      <c r="I162" s="8">
        <f t="shared" si="13"/>
        <v>0.5</v>
      </c>
    </row>
    <row r="163" spans="1:9" ht="12.75" customHeight="1" x14ac:dyDescent="0.25">
      <c r="A163" s="1">
        <v>1963</v>
      </c>
      <c r="B163">
        <v>6</v>
      </c>
      <c r="C163" s="4">
        <v>27.68</v>
      </c>
      <c r="D163" s="4">
        <v>27.3</v>
      </c>
      <c r="E163" s="4">
        <v>0.38</v>
      </c>
      <c r="F163" s="6">
        <f>IF(INDEX(Nino34_long!$B$82:$M$146,INT((ROW($A163)-ROW($A$2))/12)+1,MOD(ROW($A163)-ROW($A$2),12)+1)=-99.99,"",INDEX(Nino34_long!$B$82:$M$146,INT((ROW($A163)-ROW($A$2))/12)+1,MOD(ROW($A163)-ROW($A$2),12)+1))</f>
        <v>27.81</v>
      </c>
      <c r="G163" s="8" t="str">
        <f t="shared" si="11"/>
        <v>No_Start</v>
      </c>
      <c r="H163" s="8" t="str">
        <f t="shared" si="12"/>
        <v>No_</v>
      </c>
      <c r="I163" s="8">
        <f t="shared" si="13"/>
        <v>0.5</v>
      </c>
    </row>
    <row r="164" spans="1:9" ht="12.75" customHeight="1" x14ac:dyDescent="0.25">
      <c r="A164" s="1">
        <v>1963</v>
      </c>
      <c r="B164">
        <v>7</v>
      </c>
      <c r="C164" s="4">
        <v>27.89</v>
      </c>
      <c r="D164" s="4">
        <v>26.92</v>
      </c>
      <c r="E164" s="4">
        <v>0.97</v>
      </c>
      <c r="F164" s="6">
        <f>IF(INDEX(Nino34_long!$B$82:$M$146,INT((ROW($A164)-ROW($A$2))/12)+1,MOD(ROW($A164)-ROW($A$2),12)+1)=-99.99,"",INDEX(Nino34_long!$B$82:$M$146,INT((ROW($A164)-ROW($A$2))/12)+1,MOD(ROW($A164)-ROW($A$2),12)+1))</f>
        <v>27.95</v>
      </c>
      <c r="G164" s="8" t="str">
        <f t="shared" si="11"/>
        <v>Start_ElNino</v>
      </c>
      <c r="H164" s="8" t="str">
        <f t="shared" si="12"/>
        <v>Yes</v>
      </c>
      <c r="I164" s="8">
        <f t="shared" si="13"/>
        <v>0.97</v>
      </c>
    </row>
    <row r="165" spans="1:9" ht="12.75" customHeight="1" x14ac:dyDescent="0.25">
      <c r="A165" s="1">
        <v>1963</v>
      </c>
      <c r="B165">
        <v>8</v>
      </c>
      <c r="C165" s="4">
        <v>27.62</v>
      </c>
      <c r="D165" s="4">
        <v>26.49</v>
      </c>
      <c r="E165" s="4">
        <v>1.1299999999999999</v>
      </c>
      <c r="F165" s="6">
        <f>IF(INDEX(Nino34_long!$B$82:$M$146,INT((ROW($A165)-ROW($A$2))/12)+1,MOD(ROW($A165)-ROW($A$2),12)+1)=-99.99,"",INDEX(Nino34_long!$B$82:$M$146,INT((ROW($A165)-ROW($A$2))/12)+1,MOD(ROW($A165)-ROW($A$2),12)+1))</f>
        <v>27.78</v>
      </c>
      <c r="G165" s="8" t="str">
        <f t="shared" si="11"/>
        <v>No_Start</v>
      </c>
      <c r="H165" s="8" t="str">
        <f t="shared" si="12"/>
        <v>Yes</v>
      </c>
      <c r="I165" s="8">
        <f t="shared" si="13"/>
        <v>1.1299999999999999</v>
      </c>
    </row>
    <row r="166" spans="1:9" ht="12.75" customHeight="1" x14ac:dyDescent="0.25">
      <c r="A166" s="1">
        <v>1963</v>
      </c>
      <c r="B166">
        <v>9</v>
      </c>
      <c r="C166" s="4">
        <v>27.45</v>
      </c>
      <c r="D166" s="4">
        <v>26.34</v>
      </c>
      <c r="E166" s="4">
        <v>1.1100000000000001</v>
      </c>
      <c r="F166" s="6">
        <f>IF(INDEX(Nino34_long!$B$82:$M$146,INT((ROW($A166)-ROW($A$2))/12)+1,MOD(ROW($A166)-ROW($A$2),12)+1)=-99.99,"",INDEX(Nino34_long!$B$82:$M$146,INT((ROW($A166)-ROW($A$2))/12)+1,MOD(ROW($A166)-ROW($A$2),12)+1))</f>
        <v>27.4</v>
      </c>
      <c r="G166" s="8" t="str">
        <f t="shared" si="11"/>
        <v>No_Start</v>
      </c>
      <c r="H166" s="8" t="str">
        <f t="shared" si="12"/>
        <v>Yes</v>
      </c>
      <c r="I166" s="8">
        <f t="shared" si="13"/>
        <v>1.1100000000000001</v>
      </c>
    </row>
    <row r="167" spans="1:9" ht="12.75" customHeight="1" x14ac:dyDescent="0.25">
      <c r="A167" s="1">
        <v>1963</v>
      </c>
      <c r="B167">
        <v>10</v>
      </c>
      <c r="C167" s="4">
        <v>27.55</v>
      </c>
      <c r="D167" s="4">
        <v>26.27</v>
      </c>
      <c r="E167" s="4">
        <v>1.28</v>
      </c>
      <c r="F167" s="6">
        <f>IF(INDEX(Nino34_long!$B$82:$M$146,INT((ROW($A167)-ROW($A$2))/12)+1,MOD(ROW($A167)-ROW($A$2),12)+1)=-99.99,"",INDEX(Nino34_long!$B$82:$M$146,INT((ROW($A167)-ROW($A$2))/12)+1,MOD(ROW($A167)-ROW($A$2),12)+1))</f>
        <v>27.57</v>
      </c>
      <c r="G167" s="8" t="str">
        <f t="shared" si="11"/>
        <v>No_Start</v>
      </c>
      <c r="H167" s="8" t="str">
        <f t="shared" si="12"/>
        <v>Yes</v>
      </c>
      <c r="I167" s="8">
        <f t="shared" si="13"/>
        <v>1.28</v>
      </c>
    </row>
    <row r="168" spans="1:9" ht="12.75" customHeight="1" x14ac:dyDescent="0.25">
      <c r="A168" s="1">
        <v>1963</v>
      </c>
      <c r="B168">
        <v>11</v>
      </c>
      <c r="C168" s="4">
        <v>27.6</v>
      </c>
      <c r="D168" s="4">
        <v>26.24</v>
      </c>
      <c r="E168" s="4">
        <v>1.36</v>
      </c>
      <c r="F168" s="6">
        <f>IF(INDEX(Nino34_long!$B$82:$M$146,INT((ROW($A168)-ROW($A$2))/12)+1,MOD(ROW($A168)-ROW($A$2),12)+1)=-99.99,"",INDEX(Nino34_long!$B$82:$M$146,INT((ROW($A168)-ROW($A$2))/12)+1,MOD(ROW($A168)-ROW($A$2),12)+1))</f>
        <v>27.4</v>
      </c>
      <c r="G168" s="8" t="str">
        <f t="shared" si="11"/>
        <v>No_Start</v>
      </c>
      <c r="H168" s="8" t="str">
        <f t="shared" si="12"/>
        <v>Yes</v>
      </c>
      <c r="I168" s="8">
        <f t="shared" si="13"/>
        <v>1.36</v>
      </c>
    </row>
    <row r="169" spans="1:9" ht="12.75" customHeight="1" x14ac:dyDescent="0.25">
      <c r="A169" s="1">
        <v>1963</v>
      </c>
      <c r="B169">
        <v>12</v>
      </c>
      <c r="C169" s="4">
        <v>27.7</v>
      </c>
      <c r="D169" s="4">
        <v>26.27</v>
      </c>
      <c r="E169" s="4">
        <v>1.43</v>
      </c>
      <c r="F169" s="6">
        <f>IF(INDEX(Nino34_long!$B$82:$M$146,INT((ROW($A169)-ROW($A$2))/12)+1,MOD(ROW($A169)-ROW($A$2),12)+1)=-99.99,"",INDEX(Nino34_long!$B$82:$M$146,INT((ROW($A169)-ROW($A$2))/12)+1,MOD(ROW($A169)-ROW($A$2),12)+1))</f>
        <v>27.63</v>
      </c>
      <c r="G169" s="8" t="str">
        <f t="shared" si="11"/>
        <v>No_Start</v>
      </c>
      <c r="H169" s="8" t="str">
        <f t="shared" si="12"/>
        <v>Yes</v>
      </c>
      <c r="I169" s="8">
        <f t="shared" si="13"/>
        <v>1.43</v>
      </c>
    </row>
    <row r="170" spans="1:9" ht="12.75" customHeight="1" x14ac:dyDescent="0.25">
      <c r="A170" s="1">
        <v>1964</v>
      </c>
      <c r="B170">
        <v>1</v>
      </c>
      <c r="C170" s="4">
        <v>27.42</v>
      </c>
      <c r="D170" s="4">
        <v>26.37</v>
      </c>
      <c r="E170" s="4">
        <v>1.05</v>
      </c>
      <c r="F170" s="6">
        <f>IF(INDEX(Nino34_long!$B$82:$M$146,INT((ROW($A170)-ROW($A$2))/12)+1,MOD(ROW($A170)-ROW($A$2),12)+1)=-99.99,"",INDEX(Nino34_long!$B$82:$M$146,INT((ROW($A170)-ROW($A$2))/12)+1,MOD(ROW($A170)-ROW($A$2),12)+1))</f>
        <v>27.33</v>
      </c>
      <c r="G170" s="8" t="str">
        <f t="shared" si="11"/>
        <v>No_Start</v>
      </c>
      <c r="H170" s="8" t="str">
        <f t="shared" si="12"/>
        <v>Yes</v>
      </c>
      <c r="I170" s="8">
        <f t="shared" si="13"/>
        <v>1.05</v>
      </c>
    </row>
    <row r="171" spans="1:9" ht="12.75" customHeight="1" x14ac:dyDescent="0.25">
      <c r="A171" s="1">
        <v>1964</v>
      </c>
      <c r="B171">
        <v>2</v>
      </c>
      <c r="C171" s="4">
        <v>27.27</v>
      </c>
      <c r="D171" s="4">
        <v>26.6</v>
      </c>
      <c r="E171" s="4">
        <v>0.67</v>
      </c>
      <c r="F171" s="6">
        <f>IF(INDEX(Nino34_long!$B$82:$M$146,INT((ROW($A171)-ROW($A$2))/12)+1,MOD(ROW($A171)-ROW($A$2),12)+1)=-99.99,"",INDEX(Nino34_long!$B$82:$M$146,INT((ROW($A171)-ROW($A$2))/12)+1,MOD(ROW($A171)-ROW($A$2),12)+1))</f>
        <v>27.31</v>
      </c>
      <c r="G171" s="8" t="str">
        <f t="shared" si="11"/>
        <v>No_Start</v>
      </c>
      <c r="H171" s="8" t="str">
        <f t="shared" si="12"/>
        <v>Yes</v>
      </c>
      <c r="I171" s="8">
        <f t="shared" si="13"/>
        <v>0.67</v>
      </c>
    </row>
    <row r="172" spans="1:9" ht="12.75" customHeight="1" x14ac:dyDescent="0.25">
      <c r="A172" s="1">
        <v>1964</v>
      </c>
      <c r="B172">
        <v>3</v>
      </c>
      <c r="C172" s="4">
        <v>27.11</v>
      </c>
      <c r="D172" s="4">
        <v>27.1</v>
      </c>
      <c r="E172" s="4">
        <v>0.01</v>
      </c>
      <c r="F172" s="6">
        <f>IF(INDEX(Nino34_long!$B$82:$M$146,INT((ROW($A172)-ROW($A$2))/12)+1,MOD(ROW($A172)-ROW($A$2),12)+1)=-99.99,"",INDEX(Nino34_long!$B$82:$M$146,INT((ROW($A172)-ROW($A$2))/12)+1,MOD(ROW($A172)-ROW($A$2),12)+1))</f>
        <v>27.1</v>
      </c>
      <c r="G172" s="8" t="str">
        <f t="shared" si="11"/>
        <v>No_Start</v>
      </c>
      <c r="H172" s="8" t="str">
        <f t="shared" si="12"/>
        <v>No_</v>
      </c>
      <c r="I172" s="8">
        <f t="shared" si="13"/>
        <v>0.5</v>
      </c>
    </row>
    <row r="173" spans="1:9" ht="12.75" customHeight="1" x14ac:dyDescent="0.25">
      <c r="A173" s="1">
        <v>1964</v>
      </c>
      <c r="B173">
        <v>4</v>
      </c>
      <c r="C173" s="4">
        <v>27.06</v>
      </c>
      <c r="D173" s="4">
        <v>27.5</v>
      </c>
      <c r="E173" s="4">
        <v>-0.44</v>
      </c>
      <c r="F173" s="6">
        <f>IF(INDEX(Nino34_long!$B$82:$M$146,INT((ROW($A173)-ROW($A$2))/12)+1,MOD(ROW($A173)-ROW($A$2),12)+1)=-99.99,"",INDEX(Nino34_long!$B$82:$M$146,INT((ROW($A173)-ROW($A$2))/12)+1,MOD(ROW($A173)-ROW($A$2),12)+1))</f>
        <v>27.24</v>
      </c>
      <c r="G173" s="8" t="str">
        <f t="shared" si="11"/>
        <v>No_Start</v>
      </c>
      <c r="H173" s="8" t="str">
        <f t="shared" si="12"/>
        <v>No_</v>
      </c>
      <c r="I173" s="8">
        <f t="shared" si="13"/>
        <v>0.5</v>
      </c>
    </row>
    <row r="174" spans="1:9" ht="12.75" customHeight="1" x14ac:dyDescent="0.25">
      <c r="A174" s="1">
        <v>1964</v>
      </c>
      <c r="B174">
        <v>5</v>
      </c>
      <c r="C174" s="4">
        <v>26.93</v>
      </c>
      <c r="D174" s="4">
        <v>27.55</v>
      </c>
      <c r="E174" s="4">
        <v>-0.61</v>
      </c>
      <c r="F174" s="6">
        <f>IF(INDEX(Nino34_long!$B$82:$M$146,INT((ROW($A174)-ROW($A$2))/12)+1,MOD(ROW($A174)-ROW($A$2),12)+1)=-99.99,"",INDEX(Nino34_long!$B$82:$M$146,INT((ROW($A174)-ROW($A$2))/12)+1,MOD(ROW($A174)-ROW($A$2),12)+1))</f>
        <v>27.13</v>
      </c>
      <c r="G174" s="8" t="str">
        <f t="shared" si="11"/>
        <v>No_Start</v>
      </c>
      <c r="H174" s="8" t="str">
        <f t="shared" si="12"/>
        <v>No_</v>
      </c>
      <c r="I174" s="8">
        <f t="shared" si="13"/>
        <v>0.5</v>
      </c>
    </row>
    <row r="175" spans="1:9" ht="12.75" customHeight="1" x14ac:dyDescent="0.25">
      <c r="A175" s="1">
        <v>1964</v>
      </c>
      <c r="B175">
        <v>6</v>
      </c>
      <c r="C175" s="4">
        <v>26.65</v>
      </c>
      <c r="D175" s="4">
        <v>27.3</v>
      </c>
      <c r="E175" s="4">
        <v>-0.64</v>
      </c>
      <c r="F175" s="6">
        <f>IF(INDEX(Nino34_long!$B$82:$M$146,INT((ROW($A175)-ROW($A$2))/12)+1,MOD(ROW($A175)-ROW($A$2),12)+1)=-99.99,"",INDEX(Nino34_long!$B$82:$M$146,INT((ROW($A175)-ROW($A$2))/12)+1,MOD(ROW($A175)-ROW($A$2),12)+1))</f>
        <v>26.81</v>
      </c>
      <c r="G175" s="8" t="str">
        <f t="shared" si="11"/>
        <v>No_Start</v>
      </c>
      <c r="H175" s="8" t="str">
        <f t="shared" si="12"/>
        <v>No_</v>
      </c>
      <c r="I175" s="8">
        <f t="shared" si="13"/>
        <v>0.5</v>
      </c>
    </row>
    <row r="176" spans="1:9" ht="12.75" customHeight="1" x14ac:dyDescent="0.25">
      <c r="A176" s="1">
        <v>1964</v>
      </c>
      <c r="B176">
        <v>7</v>
      </c>
      <c r="C176" s="4">
        <v>26.41</v>
      </c>
      <c r="D176" s="4">
        <v>26.92</v>
      </c>
      <c r="E176" s="4">
        <v>-0.51</v>
      </c>
      <c r="F176" s="6">
        <f>IF(INDEX(Nino34_long!$B$82:$M$146,INT((ROW($A176)-ROW($A$2))/12)+1,MOD(ROW($A176)-ROW($A$2),12)+1)=-99.99,"",INDEX(Nino34_long!$B$82:$M$146,INT((ROW($A176)-ROW($A$2))/12)+1,MOD(ROW($A176)-ROW($A$2),12)+1))</f>
        <v>26.58</v>
      </c>
      <c r="G176" s="8" t="str">
        <f t="shared" si="11"/>
        <v>No_Start</v>
      </c>
      <c r="H176" s="8" t="str">
        <f t="shared" si="12"/>
        <v>No_</v>
      </c>
      <c r="I176" s="8">
        <f t="shared" si="13"/>
        <v>0.5</v>
      </c>
    </row>
    <row r="177" spans="1:9" ht="12.75" customHeight="1" x14ac:dyDescent="0.25">
      <c r="A177" s="1">
        <v>1964</v>
      </c>
      <c r="B177">
        <v>8</v>
      </c>
      <c r="C177" s="4">
        <v>25.73</v>
      </c>
      <c r="D177" s="4">
        <v>26.49</v>
      </c>
      <c r="E177" s="4">
        <v>-0.76</v>
      </c>
      <c r="F177" s="6">
        <f>IF(INDEX(Nino34_long!$B$82:$M$146,INT((ROW($A177)-ROW($A$2))/12)+1,MOD(ROW($A177)-ROW($A$2),12)+1)=-99.99,"",INDEX(Nino34_long!$B$82:$M$146,INT((ROW($A177)-ROW($A$2))/12)+1,MOD(ROW($A177)-ROW($A$2),12)+1))</f>
        <v>26.11</v>
      </c>
      <c r="G177" s="8" t="str">
        <f t="shared" si="11"/>
        <v>No_Start</v>
      </c>
      <c r="H177" s="8" t="str">
        <f t="shared" si="12"/>
        <v>No_</v>
      </c>
      <c r="I177" s="8">
        <f t="shared" si="13"/>
        <v>0.5</v>
      </c>
    </row>
    <row r="178" spans="1:9" ht="12.75" customHeight="1" x14ac:dyDescent="0.25">
      <c r="A178" s="1">
        <v>1964</v>
      </c>
      <c r="B178">
        <v>9</v>
      </c>
      <c r="C178" s="4">
        <v>25.48</v>
      </c>
      <c r="D178" s="4">
        <v>26.34</v>
      </c>
      <c r="E178" s="4">
        <v>-0.86</v>
      </c>
      <c r="F178" s="6">
        <f>IF(INDEX(Nino34_long!$B$82:$M$146,INT((ROW($A178)-ROW($A$2))/12)+1,MOD(ROW($A178)-ROW($A$2),12)+1)=-99.99,"",INDEX(Nino34_long!$B$82:$M$146,INT((ROW($A178)-ROW($A$2))/12)+1,MOD(ROW($A178)-ROW($A$2),12)+1))</f>
        <v>25.82</v>
      </c>
      <c r="G178" s="8" t="str">
        <f t="shared" si="11"/>
        <v>No_Start</v>
      </c>
      <c r="H178" s="8" t="str">
        <f t="shared" si="12"/>
        <v>No_</v>
      </c>
      <c r="I178" s="8">
        <f t="shared" si="13"/>
        <v>0.5</v>
      </c>
    </row>
    <row r="179" spans="1:9" ht="12.75" customHeight="1" x14ac:dyDescent="0.25">
      <c r="A179" s="1">
        <v>1964</v>
      </c>
      <c r="B179">
        <v>10</v>
      </c>
      <c r="C179" s="4">
        <v>25.53</v>
      </c>
      <c r="D179" s="4">
        <v>26.27</v>
      </c>
      <c r="E179" s="4">
        <v>-0.74</v>
      </c>
      <c r="F179" s="6">
        <f>IF(INDEX(Nino34_long!$B$82:$M$146,INT((ROW($A179)-ROW($A$2))/12)+1,MOD(ROW($A179)-ROW($A$2),12)+1)=-99.99,"",INDEX(Nino34_long!$B$82:$M$146,INT((ROW($A179)-ROW($A$2))/12)+1,MOD(ROW($A179)-ROW($A$2),12)+1))</f>
        <v>25.73</v>
      </c>
      <c r="G179" s="8" t="str">
        <f t="shared" si="11"/>
        <v>No_Start</v>
      </c>
      <c r="H179" s="8" t="str">
        <f t="shared" si="12"/>
        <v>No_</v>
      </c>
      <c r="I179" s="8">
        <f t="shared" si="13"/>
        <v>0.5</v>
      </c>
    </row>
    <row r="180" spans="1:9" ht="12.75" customHeight="1" x14ac:dyDescent="0.25">
      <c r="A180" s="1">
        <v>1964</v>
      </c>
      <c r="B180">
        <v>11</v>
      </c>
      <c r="C180" s="4">
        <v>25.4</v>
      </c>
      <c r="D180" s="4">
        <v>26.24</v>
      </c>
      <c r="E180" s="4">
        <v>-0.84</v>
      </c>
      <c r="F180" s="6">
        <f>IF(INDEX(Nino34_long!$B$82:$M$146,INT((ROW($A180)-ROW($A$2))/12)+1,MOD(ROW($A180)-ROW($A$2),12)+1)=-99.99,"",INDEX(Nino34_long!$B$82:$M$146,INT((ROW($A180)-ROW($A$2))/12)+1,MOD(ROW($A180)-ROW($A$2),12)+1))</f>
        <v>25.55</v>
      </c>
      <c r="G180" s="8" t="str">
        <f t="shared" si="11"/>
        <v>No_Start</v>
      </c>
      <c r="H180" s="8" t="str">
        <f t="shared" si="12"/>
        <v>No_</v>
      </c>
      <c r="I180" s="8">
        <f t="shared" si="13"/>
        <v>0.5</v>
      </c>
    </row>
    <row r="181" spans="1:9" ht="12.75" customHeight="1" x14ac:dyDescent="0.25">
      <c r="A181" s="1">
        <v>1964</v>
      </c>
      <c r="B181">
        <v>12</v>
      </c>
      <c r="C181" s="4">
        <v>25.41</v>
      </c>
      <c r="D181" s="4">
        <v>26.27</v>
      </c>
      <c r="E181" s="4">
        <v>-0.86</v>
      </c>
      <c r="F181" s="6">
        <f>IF(INDEX(Nino34_long!$B$82:$M$146,INT((ROW($A181)-ROW($A$2))/12)+1,MOD(ROW($A181)-ROW($A$2),12)+1)=-99.99,"",INDEX(Nino34_long!$B$82:$M$146,INT((ROW($A181)-ROW($A$2))/12)+1,MOD(ROW($A181)-ROW($A$2),12)+1))</f>
        <v>25.52</v>
      </c>
      <c r="G181" s="8" t="str">
        <f t="shared" si="11"/>
        <v>No_Start</v>
      </c>
      <c r="H181" s="8" t="str">
        <f t="shared" si="12"/>
        <v>No_</v>
      </c>
      <c r="I181" s="8">
        <f t="shared" si="13"/>
        <v>0.5</v>
      </c>
    </row>
    <row r="182" spans="1:9" ht="12.75" customHeight="1" x14ac:dyDescent="0.25">
      <c r="A182" s="1">
        <v>1965</v>
      </c>
      <c r="B182">
        <v>1</v>
      </c>
      <c r="C182" s="4">
        <v>25.78</v>
      </c>
      <c r="D182" s="4">
        <v>26.37</v>
      </c>
      <c r="E182" s="4">
        <v>-0.57999999999999996</v>
      </c>
      <c r="F182" s="6">
        <f>IF(INDEX(Nino34_long!$B$82:$M$146,INT((ROW($A182)-ROW($A$2))/12)+1,MOD(ROW($A182)-ROW($A$2),12)+1)=-99.99,"",INDEX(Nino34_long!$B$82:$M$146,INT((ROW($A182)-ROW($A$2))/12)+1,MOD(ROW($A182)-ROW($A$2),12)+1))</f>
        <v>26.01</v>
      </c>
      <c r="G182" s="8" t="str">
        <f t="shared" si="11"/>
        <v>No_Start</v>
      </c>
      <c r="H182" s="8" t="str">
        <f t="shared" si="12"/>
        <v>No_</v>
      </c>
      <c r="I182" s="8">
        <f t="shared" si="13"/>
        <v>0.5</v>
      </c>
    </row>
    <row r="183" spans="1:9" ht="12.75" customHeight="1" x14ac:dyDescent="0.25">
      <c r="A183" s="1">
        <v>1965</v>
      </c>
      <c r="B183">
        <v>2</v>
      </c>
      <c r="C183" s="4">
        <v>26.37</v>
      </c>
      <c r="D183" s="4">
        <v>26.6</v>
      </c>
      <c r="E183" s="4">
        <v>-0.23</v>
      </c>
      <c r="F183" s="6">
        <f>IF(INDEX(Nino34_long!$B$82:$M$146,INT((ROW($A183)-ROW($A$2))/12)+1,MOD(ROW($A183)-ROW($A$2),12)+1)=-99.99,"",INDEX(Nino34_long!$B$82:$M$146,INT((ROW($A183)-ROW($A$2))/12)+1,MOD(ROW($A183)-ROW($A$2),12)+1))</f>
        <v>26.41</v>
      </c>
      <c r="G183" s="8" t="str">
        <f t="shared" si="11"/>
        <v>No_Start</v>
      </c>
      <c r="H183" s="8" t="str">
        <f t="shared" si="12"/>
        <v>No_</v>
      </c>
      <c r="I183" s="8">
        <f t="shared" si="13"/>
        <v>0.5</v>
      </c>
    </row>
    <row r="184" spans="1:9" ht="12.75" customHeight="1" x14ac:dyDescent="0.25">
      <c r="A184" s="1">
        <v>1965</v>
      </c>
      <c r="B184">
        <v>3</v>
      </c>
      <c r="C184" s="4">
        <v>27.13</v>
      </c>
      <c r="D184" s="4">
        <v>27.1</v>
      </c>
      <c r="E184" s="4">
        <v>0.03</v>
      </c>
      <c r="F184" s="6">
        <f>IF(INDEX(Nino34_long!$B$82:$M$146,INT((ROW($A184)-ROW($A$2))/12)+1,MOD(ROW($A184)-ROW($A$2),12)+1)=-99.99,"",INDEX(Nino34_long!$B$82:$M$146,INT((ROW($A184)-ROW($A$2))/12)+1,MOD(ROW($A184)-ROW($A$2),12)+1))</f>
        <v>26.92</v>
      </c>
      <c r="G184" s="8" t="str">
        <f t="shared" si="11"/>
        <v>No_Start</v>
      </c>
      <c r="H184" s="8" t="str">
        <f t="shared" si="12"/>
        <v>No_</v>
      </c>
      <c r="I184" s="8">
        <f t="shared" si="13"/>
        <v>0.5</v>
      </c>
    </row>
    <row r="185" spans="1:9" ht="12.75" customHeight="1" x14ac:dyDescent="0.25">
      <c r="A185" s="1">
        <v>1965</v>
      </c>
      <c r="B185">
        <v>4</v>
      </c>
      <c r="C185" s="4">
        <v>27.62</v>
      </c>
      <c r="D185" s="4">
        <v>27.5</v>
      </c>
      <c r="E185" s="4">
        <v>0.12</v>
      </c>
      <c r="F185" s="6">
        <f>IF(INDEX(Nino34_long!$B$82:$M$146,INT((ROW($A185)-ROW($A$2))/12)+1,MOD(ROW($A185)-ROW($A$2),12)+1)=-99.99,"",INDEX(Nino34_long!$B$82:$M$146,INT((ROW($A185)-ROW($A$2))/12)+1,MOD(ROW($A185)-ROW($A$2),12)+1))</f>
        <v>27.68</v>
      </c>
      <c r="G185" s="8" t="str">
        <f t="shared" si="11"/>
        <v>No_Start</v>
      </c>
      <c r="H185" s="8" t="str">
        <f t="shared" si="12"/>
        <v>No_</v>
      </c>
      <c r="I185" s="8">
        <f t="shared" si="13"/>
        <v>0.5</v>
      </c>
    </row>
    <row r="186" spans="1:9" ht="12.75" customHeight="1" x14ac:dyDescent="0.25">
      <c r="A186" s="1">
        <v>1965</v>
      </c>
      <c r="B186">
        <v>5</v>
      </c>
      <c r="C186" s="4">
        <v>28.07</v>
      </c>
      <c r="D186" s="4">
        <v>27.55</v>
      </c>
      <c r="E186" s="4">
        <v>0.52</v>
      </c>
      <c r="F186" s="6">
        <f>IF(INDEX(Nino34_long!$B$82:$M$146,INT((ROW($A186)-ROW($A$2))/12)+1,MOD(ROW($A186)-ROW($A$2),12)+1)=-99.99,"",INDEX(Nino34_long!$B$82:$M$146,INT((ROW($A186)-ROW($A$2))/12)+1,MOD(ROW($A186)-ROW($A$2),12)+1))</f>
        <v>28.05</v>
      </c>
      <c r="G186" s="8" t="str">
        <f t="shared" si="11"/>
        <v>Start_ElNino</v>
      </c>
      <c r="H186" s="8" t="str">
        <f t="shared" si="12"/>
        <v>Yes</v>
      </c>
      <c r="I186" s="8">
        <f t="shared" si="13"/>
        <v>0.52</v>
      </c>
    </row>
    <row r="187" spans="1:9" ht="12.75" customHeight="1" x14ac:dyDescent="0.25">
      <c r="A187" s="1">
        <v>1965</v>
      </c>
      <c r="B187">
        <v>6</v>
      </c>
      <c r="C187" s="4">
        <v>28.19</v>
      </c>
      <c r="D187" s="4">
        <v>27.3</v>
      </c>
      <c r="E187" s="4">
        <v>0.89</v>
      </c>
      <c r="F187" s="6">
        <f>IF(INDEX(Nino34_long!$B$82:$M$146,INT((ROW($A187)-ROW($A$2))/12)+1,MOD(ROW($A187)-ROW($A$2),12)+1)=-99.99,"",INDEX(Nino34_long!$B$82:$M$146,INT((ROW($A187)-ROW($A$2))/12)+1,MOD(ROW($A187)-ROW($A$2),12)+1))</f>
        <v>28.14</v>
      </c>
      <c r="G187" s="8" t="str">
        <f t="shared" si="11"/>
        <v>No_Start</v>
      </c>
      <c r="H187" s="8" t="str">
        <f t="shared" si="12"/>
        <v>Yes</v>
      </c>
      <c r="I187" s="8">
        <f t="shared" si="13"/>
        <v>0.89</v>
      </c>
    </row>
    <row r="188" spans="1:9" ht="12.75" customHeight="1" x14ac:dyDescent="0.25">
      <c r="A188" s="1">
        <v>1965</v>
      </c>
      <c r="B188">
        <v>7</v>
      </c>
      <c r="C188" s="4">
        <v>28.01</v>
      </c>
      <c r="D188" s="4">
        <v>26.92</v>
      </c>
      <c r="E188" s="4">
        <v>1.0900000000000001</v>
      </c>
      <c r="F188" s="6">
        <f>IF(INDEX(Nino34_long!$B$82:$M$146,INT((ROW($A188)-ROW($A$2))/12)+1,MOD(ROW($A188)-ROW($A$2),12)+1)=-99.99,"",INDEX(Nino34_long!$B$82:$M$146,INT((ROW($A188)-ROW($A$2))/12)+1,MOD(ROW($A188)-ROW($A$2),12)+1))</f>
        <v>28.03</v>
      </c>
      <c r="G188" s="8" t="str">
        <f t="shared" si="11"/>
        <v>No_Start</v>
      </c>
      <c r="H188" s="8" t="str">
        <f t="shared" si="12"/>
        <v>Yes</v>
      </c>
      <c r="I188" s="8">
        <f t="shared" si="13"/>
        <v>1.0900000000000001</v>
      </c>
    </row>
    <row r="189" spans="1:9" ht="12.75" customHeight="1" x14ac:dyDescent="0.25">
      <c r="A189" s="1">
        <v>1965</v>
      </c>
      <c r="B189">
        <v>8</v>
      </c>
      <c r="C189" s="4">
        <v>28.06</v>
      </c>
      <c r="D189" s="4">
        <v>26.49</v>
      </c>
      <c r="E189" s="4">
        <v>1.57</v>
      </c>
      <c r="F189" s="6">
        <f>IF(INDEX(Nino34_long!$B$82:$M$146,INT((ROW($A189)-ROW($A$2))/12)+1,MOD(ROW($A189)-ROW($A$2),12)+1)=-99.99,"",INDEX(Nino34_long!$B$82:$M$146,INT((ROW($A189)-ROW($A$2))/12)+1,MOD(ROW($A189)-ROW($A$2),12)+1))</f>
        <v>28.12</v>
      </c>
      <c r="G189" s="8" t="str">
        <f t="shared" si="11"/>
        <v>No_Start</v>
      </c>
      <c r="H189" s="8" t="str">
        <f t="shared" si="12"/>
        <v>Yes</v>
      </c>
      <c r="I189" s="8">
        <f t="shared" si="13"/>
        <v>1.57</v>
      </c>
    </row>
    <row r="190" spans="1:9" ht="12.75" customHeight="1" x14ac:dyDescent="0.25">
      <c r="A190" s="1">
        <v>1965</v>
      </c>
      <c r="B190">
        <v>9</v>
      </c>
      <c r="C190" s="4">
        <v>28.02</v>
      </c>
      <c r="D190" s="4">
        <v>26.34</v>
      </c>
      <c r="E190" s="4">
        <v>1.68</v>
      </c>
      <c r="F190" s="6">
        <f>IF(INDEX(Nino34_long!$B$82:$M$146,INT((ROW($A190)-ROW($A$2))/12)+1,MOD(ROW($A190)-ROW($A$2),12)+1)=-99.99,"",INDEX(Nino34_long!$B$82:$M$146,INT((ROW($A190)-ROW($A$2))/12)+1,MOD(ROW($A190)-ROW($A$2),12)+1))</f>
        <v>28.01</v>
      </c>
      <c r="G190" s="8" t="str">
        <f t="shared" si="11"/>
        <v>No_Start</v>
      </c>
      <c r="H190" s="8" t="str">
        <f t="shared" si="12"/>
        <v>Yes</v>
      </c>
      <c r="I190" s="8">
        <f t="shared" si="13"/>
        <v>1.68</v>
      </c>
    </row>
    <row r="191" spans="1:9" ht="12.75" customHeight="1" x14ac:dyDescent="0.25">
      <c r="A191" s="1">
        <v>1965</v>
      </c>
      <c r="B191">
        <v>10</v>
      </c>
      <c r="C191" s="4">
        <v>28.24</v>
      </c>
      <c r="D191" s="4">
        <v>26.27</v>
      </c>
      <c r="E191" s="4">
        <v>1.97</v>
      </c>
      <c r="F191" s="6">
        <f>IF(INDEX(Nino34_long!$B$82:$M$146,INT((ROW($A191)-ROW($A$2))/12)+1,MOD(ROW($A191)-ROW($A$2),12)+1)=-99.99,"",INDEX(Nino34_long!$B$82:$M$146,INT((ROW($A191)-ROW($A$2))/12)+1,MOD(ROW($A191)-ROW($A$2),12)+1))</f>
        <v>28.34</v>
      </c>
      <c r="G191" s="8" t="str">
        <f t="shared" si="11"/>
        <v>No_Start</v>
      </c>
      <c r="H191" s="8" t="str">
        <f t="shared" si="12"/>
        <v>Yes</v>
      </c>
      <c r="I191" s="8">
        <f t="shared" si="13"/>
        <v>1.97</v>
      </c>
    </row>
    <row r="192" spans="1:9" ht="12.75" customHeight="1" x14ac:dyDescent="0.25">
      <c r="A192" s="1">
        <v>1965</v>
      </c>
      <c r="B192">
        <v>11</v>
      </c>
      <c r="C192" s="4">
        <v>28.28</v>
      </c>
      <c r="D192" s="4">
        <v>26.24</v>
      </c>
      <c r="E192" s="4">
        <v>2.04</v>
      </c>
      <c r="F192" s="6">
        <f>IF(INDEX(Nino34_long!$B$82:$M$146,INT((ROW($A192)-ROW($A$2))/12)+1,MOD(ROW($A192)-ROW($A$2),12)+1)=-99.99,"",INDEX(Nino34_long!$B$82:$M$146,INT((ROW($A192)-ROW($A$2))/12)+1,MOD(ROW($A192)-ROW($A$2),12)+1))</f>
        <v>28.2</v>
      </c>
      <c r="G192" s="8" t="str">
        <f t="shared" si="11"/>
        <v>No_Start</v>
      </c>
      <c r="H192" s="8" t="str">
        <f t="shared" si="12"/>
        <v>Yes</v>
      </c>
      <c r="I192" s="8">
        <f t="shared" si="13"/>
        <v>2.04</v>
      </c>
    </row>
    <row r="193" spans="1:9" ht="12.75" customHeight="1" x14ac:dyDescent="0.25">
      <c r="A193" s="1">
        <v>1965</v>
      </c>
      <c r="B193">
        <v>12</v>
      </c>
      <c r="C193" s="4">
        <v>28.05</v>
      </c>
      <c r="D193" s="4">
        <v>26.27</v>
      </c>
      <c r="E193" s="4">
        <v>1.79</v>
      </c>
      <c r="F193" s="6">
        <f>IF(INDEX(Nino34_long!$B$82:$M$146,INT((ROW($A193)-ROW($A$2))/12)+1,MOD(ROW($A193)-ROW($A$2),12)+1)=-99.99,"",INDEX(Nino34_long!$B$82:$M$146,INT((ROW($A193)-ROW($A$2))/12)+1,MOD(ROW($A193)-ROW($A$2),12)+1))</f>
        <v>28.04</v>
      </c>
      <c r="G193" s="8" t="str">
        <f t="shared" si="11"/>
        <v>No_Start</v>
      </c>
      <c r="H193" s="8" t="str">
        <f t="shared" si="12"/>
        <v>Yes</v>
      </c>
      <c r="I193" s="8">
        <f t="shared" si="13"/>
        <v>1.79</v>
      </c>
    </row>
    <row r="194" spans="1:9" ht="12.75" customHeight="1" x14ac:dyDescent="0.25">
      <c r="A194" s="1">
        <v>1966</v>
      </c>
      <c r="B194">
        <v>1</v>
      </c>
      <c r="C194" s="4">
        <v>27.74</v>
      </c>
      <c r="D194" s="4">
        <v>26.46</v>
      </c>
      <c r="E194" s="4">
        <v>1.29</v>
      </c>
      <c r="F194" s="6">
        <f>IF(INDEX(Nino34_long!$B$82:$M$146,INT((ROW($A194)-ROW($A$2))/12)+1,MOD(ROW($A194)-ROW($A$2),12)+1)=-99.99,"",INDEX(Nino34_long!$B$82:$M$146,INT((ROW($A194)-ROW($A$2))/12)+1,MOD(ROW($A194)-ROW($A$2),12)+1))</f>
        <v>27.71</v>
      </c>
      <c r="G194" s="8" t="str">
        <f t="shared" si="11"/>
        <v>No_Start</v>
      </c>
      <c r="H194" s="8" t="str">
        <f t="shared" si="12"/>
        <v>Yes</v>
      </c>
      <c r="I194" s="8">
        <f t="shared" si="13"/>
        <v>1.29</v>
      </c>
    </row>
    <row r="195" spans="1:9" ht="12.75" customHeight="1" x14ac:dyDescent="0.25">
      <c r="A195" s="1">
        <v>1966</v>
      </c>
      <c r="B195">
        <v>2</v>
      </c>
      <c r="C195" s="4">
        <v>27.66</v>
      </c>
      <c r="D195" s="4">
        <v>26.67</v>
      </c>
      <c r="E195" s="4">
        <v>0.99</v>
      </c>
      <c r="F195" s="6">
        <f>IF(INDEX(Nino34_long!$B$82:$M$146,INT((ROW($A195)-ROW($A$2))/12)+1,MOD(ROW($A195)-ROW($A$2),12)+1)=-99.99,"",INDEX(Nino34_long!$B$82:$M$146,INT((ROW($A195)-ROW($A$2))/12)+1,MOD(ROW($A195)-ROW($A$2),12)+1))</f>
        <v>27.59</v>
      </c>
      <c r="G195" s="8" t="str">
        <f t="shared" ref="G195:G258" si="14">IF(AND(E194&lt;0.5,E195&gt;=0.5,E196&gt;=0.5,E197&gt;=0.5,E198&gt;=0.5,E199&gt;=0.5),"Start_ElNino", "No_Start")</f>
        <v>No_Start</v>
      </c>
      <c r="H195" s="8" t="str">
        <f t="shared" ref="H195:H258" si="15">IF(AND(OR(G195="Start_ElNino",H194="Yes"),E195&gt;=0.5),"Yes","No_")</f>
        <v>Yes</v>
      </c>
      <c r="I195" s="8">
        <f t="shared" ref="I195:I258" si="16">IF(H195="No_",0.5,E195)</f>
        <v>0.99</v>
      </c>
    </row>
    <row r="196" spans="1:9" ht="12.75" customHeight="1" x14ac:dyDescent="0.25">
      <c r="A196" s="1">
        <v>1966</v>
      </c>
      <c r="B196">
        <v>3</v>
      </c>
      <c r="C196" s="4">
        <v>28.21</v>
      </c>
      <c r="D196" s="4">
        <v>27.14</v>
      </c>
      <c r="E196" s="4">
        <v>1.07</v>
      </c>
      <c r="F196" s="6">
        <f>IF(INDEX(Nino34_long!$B$82:$M$146,INT((ROW($A196)-ROW($A$2))/12)+1,MOD(ROW($A196)-ROW($A$2),12)+1)=-99.99,"",INDEX(Nino34_long!$B$82:$M$146,INT((ROW($A196)-ROW($A$2))/12)+1,MOD(ROW($A196)-ROW($A$2),12)+1))</f>
        <v>28.08</v>
      </c>
      <c r="G196" s="8" t="str">
        <f t="shared" si="14"/>
        <v>No_Start</v>
      </c>
      <c r="H196" s="8" t="str">
        <f t="shared" si="15"/>
        <v>Yes</v>
      </c>
      <c r="I196" s="8">
        <f t="shared" si="16"/>
        <v>1.07</v>
      </c>
    </row>
    <row r="197" spans="1:9" ht="12.75" customHeight="1" x14ac:dyDescent="0.25">
      <c r="A197" s="1">
        <v>1966</v>
      </c>
      <c r="B197">
        <v>4</v>
      </c>
      <c r="C197" s="4">
        <v>28.24</v>
      </c>
      <c r="D197" s="4">
        <v>27.5</v>
      </c>
      <c r="E197" s="4">
        <v>0.74</v>
      </c>
      <c r="F197" s="6">
        <f>IF(INDEX(Nino34_long!$B$82:$M$146,INT((ROW($A197)-ROW($A$2))/12)+1,MOD(ROW($A197)-ROW($A$2),12)+1)=-99.99,"",INDEX(Nino34_long!$B$82:$M$146,INT((ROW($A197)-ROW($A$2))/12)+1,MOD(ROW($A197)-ROW($A$2),12)+1))</f>
        <v>28.31</v>
      </c>
      <c r="G197" s="8" t="str">
        <f t="shared" si="14"/>
        <v>No_Start</v>
      </c>
      <c r="H197" s="8" t="str">
        <f t="shared" si="15"/>
        <v>Yes</v>
      </c>
      <c r="I197" s="8">
        <f t="shared" si="16"/>
        <v>0.74</v>
      </c>
    </row>
    <row r="198" spans="1:9" ht="12.75" customHeight="1" x14ac:dyDescent="0.25">
      <c r="A198" s="1">
        <v>1966</v>
      </c>
      <c r="B198">
        <v>5</v>
      </c>
      <c r="C198" s="4">
        <v>27.67</v>
      </c>
      <c r="D198" s="4">
        <v>27.61</v>
      </c>
      <c r="E198" s="4">
        <v>0.06</v>
      </c>
      <c r="F198" s="6">
        <f>IF(INDEX(Nino34_long!$B$82:$M$146,INT((ROW($A198)-ROW($A$2))/12)+1,MOD(ROW($A198)-ROW($A$2),12)+1)=-99.99,"",INDEX(Nino34_long!$B$82:$M$146,INT((ROW($A198)-ROW($A$2))/12)+1,MOD(ROW($A198)-ROW($A$2),12)+1))</f>
        <v>27.81</v>
      </c>
      <c r="G198" s="8" t="str">
        <f t="shared" si="14"/>
        <v>No_Start</v>
      </c>
      <c r="H198" s="8" t="str">
        <f t="shared" si="15"/>
        <v>No_</v>
      </c>
      <c r="I198" s="8">
        <f t="shared" si="16"/>
        <v>0.5</v>
      </c>
    </row>
    <row r="199" spans="1:9" ht="12.75" customHeight="1" x14ac:dyDescent="0.25">
      <c r="A199" s="1">
        <v>1966</v>
      </c>
      <c r="B199">
        <v>6</v>
      </c>
      <c r="C199" s="4">
        <v>27.77</v>
      </c>
      <c r="D199" s="4">
        <v>27.42</v>
      </c>
      <c r="E199" s="4">
        <v>0.35</v>
      </c>
      <c r="F199" s="6">
        <f>IF(INDEX(Nino34_long!$B$82:$M$146,INT((ROW($A199)-ROW($A$2))/12)+1,MOD(ROW($A199)-ROW($A$2),12)+1)=-99.99,"",INDEX(Nino34_long!$B$82:$M$146,INT((ROW($A199)-ROW($A$2))/12)+1,MOD(ROW($A199)-ROW($A$2),12)+1))</f>
        <v>27.82</v>
      </c>
      <c r="G199" s="8" t="str">
        <f t="shared" si="14"/>
        <v>No_Start</v>
      </c>
      <c r="H199" s="8" t="str">
        <f t="shared" si="15"/>
        <v>No_</v>
      </c>
      <c r="I199" s="8">
        <f t="shared" si="16"/>
        <v>0.5</v>
      </c>
    </row>
    <row r="200" spans="1:9" ht="12.75" customHeight="1" x14ac:dyDescent="0.25">
      <c r="A200" s="1">
        <v>1966</v>
      </c>
      <c r="B200">
        <v>7</v>
      </c>
      <c r="C200" s="4">
        <v>27.41</v>
      </c>
      <c r="D200" s="4">
        <v>27.04</v>
      </c>
      <c r="E200" s="4">
        <v>0.37</v>
      </c>
      <c r="F200" s="6">
        <f>IF(INDEX(Nino34_long!$B$82:$M$146,INT((ROW($A200)-ROW($A$2))/12)+1,MOD(ROW($A200)-ROW($A$2),12)+1)=-99.99,"",INDEX(Nino34_long!$B$82:$M$146,INT((ROW($A200)-ROW($A$2))/12)+1,MOD(ROW($A200)-ROW($A$2),12)+1))</f>
        <v>27.45</v>
      </c>
      <c r="G200" s="8" t="str">
        <f t="shared" si="14"/>
        <v>No_Start</v>
      </c>
      <c r="H200" s="8" t="str">
        <f t="shared" si="15"/>
        <v>No_</v>
      </c>
      <c r="I200" s="8">
        <f t="shared" si="16"/>
        <v>0.5</v>
      </c>
    </row>
    <row r="201" spans="1:9" ht="12.75" customHeight="1" x14ac:dyDescent="0.25">
      <c r="A201" s="1">
        <v>1966</v>
      </c>
      <c r="B201">
        <v>8</v>
      </c>
      <c r="C201" s="4">
        <v>26.65</v>
      </c>
      <c r="D201" s="4">
        <v>26.62</v>
      </c>
      <c r="E201" s="4">
        <v>0.03</v>
      </c>
      <c r="F201" s="6">
        <f>IF(INDEX(Nino34_long!$B$82:$M$146,INT((ROW($A201)-ROW($A$2))/12)+1,MOD(ROW($A201)-ROW($A$2),12)+1)=-99.99,"",INDEX(Nino34_long!$B$82:$M$146,INT((ROW($A201)-ROW($A$2))/12)+1,MOD(ROW($A201)-ROW($A$2),12)+1))</f>
        <v>26.77</v>
      </c>
      <c r="G201" s="8" t="str">
        <f t="shared" si="14"/>
        <v>No_Start</v>
      </c>
      <c r="H201" s="8" t="str">
        <f t="shared" si="15"/>
        <v>No_</v>
      </c>
      <c r="I201" s="8">
        <f t="shared" si="16"/>
        <v>0.5</v>
      </c>
    </row>
    <row r="202" spans="1:9" ht="12.75" customHeight="1" x14ac:dyDescent="0.25">
      <c r="A202" s="1">
        <v>1966</v>
      </c>
      <c r="B202">
        <v>9</v>
      </c>
      <c r="C202" s="4">
        <v>26.48</v>
      </c>
      <c r="D202" s="4">
        <v>26.51</v>
      </c>
      <c r="E202" s="4">
        <v>-0.04</v>
      </c>
      <c r="F202" s="6">
        <f>IF(INDEX(Nino34_long!$B$82:$M$146,INT((ROW($A202)-ROW($A$2))/12)+1,MOD(ROW($A202)-ROW($A$2),12)+1)=-99.99,"",INDEX(Nino34_long!$B$82:$M$146,INT((ROW($A202)-ROW($A$2))/12)+1,MOD(ROW($A202)-ROW($A$2),12)+1))</f>
        <v>26.7</v>
      </c>
      <c r="G202" s="8" t="str">
        <f t="shared" si="14"/>
        <v>No_Start</v>
      </c>
      <c r="H202" s="8" t="str">
        <f t="shared" si="15"/>
        <v>No_</v>
      </c>
      <c r="I202" s="8">
        <f t="shared" si="16"/>
        <v>0.5</v>
      </c>
    </row>
    <row r="203" spans="1:9" ht="12.75" customHeight="1" x14ac:dyDescent="0.25">
      <c r="A203" s="1">
        <v>1966</v>
      </c>
      <c r="B203">
        <v>10</v>
      </c>
      <c r="C203" s="4">
        <v>26.4</v>
      </c>
      <c r="D203" s="4">
        <v>26.49</v>
      </c>
      <c r="E203" s="4">
        <v>-0.09</v>
      </c>
      <c r="F203" s="6">
        <f>IF(INDEX(Nino34_long!$B$82:$M$146,INT((ROW($A203)-ROW($A$2))/12)+1,MOD(ROW($A203)-ROW($A$2),12)+1)=-99.99,"",INDEX(Nino34_long!$B$82:$M$146,INT((ROW($A203)-ROW($A$2))/12)+1,MOD(ROW($A203)-ROW($A$2),12)+1))</f>
        <v>26.69</v>
      </c>
      <c r="G203" s="8" t="str">
        <f t="shared" si="14"/>
        <v>No_Start</v>
      </c>
      <c r="H203" s="8" t="str">
        <f t="shared" si="15"/>
        <v>No_</v>
      </c>
      <c r="I203" s="8">
        <f t="shared" si="16"/>
        <v>0.5</v>
      </c>
    </row>
    <row r="204" spans="1:9" ht="12.75" customHeight="1" x14ac:dyDescent="0.25">
      <c r="A204" s="1">
        <v>1966</v>
      </c>
      <c r="B204">
        <v>11</v>
      </c>
      <c r="C204" s="4">
        <v>26.41</v>
      </c>
      <c r="D204" s="4">
        <v>26.49</v>
      </c>
      <c r="E204" s="4">
        <v>-0.08</v>
      </c>
      <c r="F204" s="6">
        <f>IF(INDEX(Nino34_long!$B$82:$M$146,INT((ROW($A204)-ROW($A$2))/12)+1,MOD(ROW($A204)-ROW($A$2),12)+1)=-99.99,"",INDEX(Nino34_long!$B$82:$M$146,INT((ROW($A204)-ROW($A$2))/12)+1,MOD(ROW($A204)-ROW($A$2),12)+1))</f>
        <v>26.28</v>
      </c>
      <c r="G204" s="8" t="str">
        <f t="shared" si="14"/>
        <v>No_Start</v>
      </c>
      <c r="H204" s="8" t="str">
        <f t="shared" si="15"/>
        <v>No_</v>
      </c>
      <c r="I204" s="8">
        <f t="shared" si="16"/>
        <v>0.5</v>
      </c>
    </row>
    <row r="205" spans="1:9" ht="12.75" customHeight="1" x14ac:dyDescent="0.25">
      <c r="A205" s="1">
        <v>1966</v>
      </c>
      <c r="B205">
        <v>12</v>
      </c>
      <c r="C205" s="4">
        <v>26.2</v>
      </c>
      <c r="D205" s="4">
        <v>26.45</v>
      </c>
      <c r="E205" s="4">
        <v>-0.25</v>
      </c>
      <c r="F205" s="6">
        <f>IF(INDEX(Nino34_long!$B$82:$M$146,INT((ROW($A205)-ROW($A$2))/12)+1,MOD(ROW($A205)-ROW($A$2),12)+1)=-99.99,"",INDEX(Nino34_long!$B$82:$M$146,INT((ROW($A205)-ROW($A$2))/12)+1,MOD(ROW($A205)-ROW($A$2),12)+1))</f>
        <v>26.32</v>
      </c>
      <c r="G205" s="8" t="str">
        <f t="shared" si="14"/>
        <v>No_Start</v>
      </c>
      <c r="H205" s="8" t="str">
        <f t="shared" si="15"/>
        <v>No_</v>
      </c>
      <c r="I205" s="8">
        <f t="shared" si="16"/>
        <v>0.5</v>
      </c>
    </row>
    <row r="206" spans="1:9" ht="12.75" customHeight="1" x14ac:dyDescent="0.25">
      <c r="A206" s="1">
        <v>1967</v>
      </c>
      <c r="B206">
        <v>1</v>
      </c>
      <c r="C206" s="4">
        <v>26.17</v>
      </c>
      <c r="D206" s="4">
        <v>26.46</v>
      </c>
      <c r="E206" s="4">
        <v>-0.28999999999999998</v>
      </c>
      <c r="F206" s="6">
        <f>IF(INDEX(Nino34_long!$B$82:$M$146,INT((ROW($A206)-ROW($A$2))/12)+1,MOD(ROW($A206)-ROW($A$2),12)+1)=-99.99,"",INDEX(Nino34_long!$B$82:$M$146,INT((ROW($A206)-ROW($A$2))/12)+1,MOD(ROW($A206)-ROW($A$2),12)+1))</f>
        <v>26.02</v>
      </c>
      <c r="G206" s="8" t="str">
        <f t="shared" si="14"/>
        <v>No_Start</v>
      </c>
      <c r="H206" s="8" t="str">
        <f t="shared" si="15"/>
        <v>No_</v>
      </c>
      <c r="I206" s="8">
        <f t="shared" si="16"/>
        <v>0.5</v>
      </c>
    </row>
    <row r="207" spans="1:9" ht="12.75" customHeight="1" x14ac:dyDescent="0.25">
      <c r="A207" s="1">
        <v>1967</v>
      </c>
      <c r="B207">
        <v>2</v>
      </c>
      <c r="C207" s="4">
        <v>26.36</v>
      </c>
      <c r="D207" s="4">
        <v>26.67</v>
      </c>
      <c r="E207" s="4">
        <v>-0.31</v>
      </c>
      <c r="F207" s="6">
        <f>IF(INDEX(Nino34_long!$B$82:$M$146,INT((ROW($A207)-ROW($A$2))/12)+1,MOD(ROW($A207)-ROW($A$2),12)+1)=-99.99,"",INDEX(Nino34_long!$B$82:$M$146,INT((ROW($A207)-ROW($A$2))/12)+1,MOD(ROW($A207)-ROW($A$2),12)+1))</f>
        <v>26.2</v>
      </c>
      <c r="G207" s="8" t="str">
        <f t="shared" si="14"/>
        <v>No_Start</v>
      </c>
      <c r="H207" s="8" t="str">
        <f t="shared" si="15"/>
        <v>No_</v>
      </c>
      <c r="I207" s="8">
        <f t="shared" si="16"/>
        <v>0.5</v>
      </c>
    </row>
    <row r="208" spans="1:9" ht="12.75" customHeight="1" x14ac:dyDescent="0.25">
      <c r="A208" s="1">
        <v>1967</v>
      </c>
      <c r="B208">
        <v>3</v>
      </c>
      <c r="C208" s="4">
        <v>26.67</v>
      </c>
      <c r="D208" s="4">
        <v>27.14</v>
      </c>
      <c r="E208" s="4">
        <v>-0.47</v>
      </c>
      <c r="F208" s="6">
        <f>IF(INDEX(Nino34_long!$B$82:$M$146,INT((ROW($A208)-ROW($A$2))/12)+1,MOD(ROW($A208)-ROW($A$2),12)+1)=-99.99,"",INDEX(Nino34_long!$B$82:$M$146,INT((ROW($A208)-ROW($A$2))/12)+1,MOD(ROW($A208)-ROW($A$2),12)+1))</f>
        <v>26.79</v>
      </c>
      <c r="G208" s="8" t="str">
        <f t="shared" si="14"/>
        <v>No_Start</v>
      </c>
      <c r="H208" s="8" t="str">
        <f t="shared" si="15"/>
        <v>No_</v>
      </c>
      <c r="I208" s="8">
        <f t="shared" si="16"/>
        <v>0.5</v>
      </c>
    </row>
    <row r="209" spans="1:9" ht="12.75" customHeight="1" x14ac:dyDescent="0.25">
      <c r="A209" s="1">
        <v>1967</v>
      </c>
      <c r="B209">
        <v>4</v>
      </c>
      <c r="C209" s="4">
        <v>26.92</v>
      </c>
      <c r="D209" s="4">
        <v>27.5</v>
      </c>
      <c r="E209" s="4">
        <v>-0.57999999999999996</v>
      </c>
      <c r="F209" s="6">
        <f>IF(INDEX(Nino34_long!$B$82:$M$146,INT((ROW($A209)-ROW($A$2))/12)+1,MOD(ROW($A209)-ROW($A$2),12)+1)=-99.99,"",INDEX(Nino34_long!$B$82:$M$146,INT((ROW($A209)-ROW($A$2))/12)+1,MOD(ROW($A209)-ROW($A$2),12)+1))</f>
        <v>27.24</v>
      </c>
      <c r="G209" s="8" t="str">
        <f t="shared" si="14"/>
        <v>No_Start</v>
      </c>
      <c r="H209" s="8" t="str">
        <f t="shared" si="15"/>
        <v>No_</v>
      </c>
      <c r="I209" s="8">
        <f t="shared" si="16"/>
        <v>0.5</v>
      </c>
    </row>
    <row r="210" spans="1:9" ht="12.75" customHeight="1" x14ac:dyDescent="0.25">
      <c r="A210" s="1">
        <v>1967</v>
      </c>
      <c r="B210">
        <v>5</v>
      </c>
      <c r="C210" s="4">
        <v>27.5</v>
      </c>
      <c r="D210" s="4">
        <v>27.61</v>
      </c>
      <c r="E210" s="4">
        <v>-0.11</v>
      </c>
      <c r="F210" s="6">
        <f>IF(INDEX(Nino34_long!$B$82:$M$146,INT((ROW($A210)-ROW($A$2))/12)+1,MOD(ROW($A210)-ROW($A$2),12)+1)=-99.99,"",INDEX(Nino34_long!$B$82:$M$146,INT((ROW($A210)-ROW($A$2))/12)+1,MOD(ROW($A210)-ROW($A$2),12)+1))</f>
        <v>27.63</v>
      </c>
      <c r="G210" s="8" t="str">
        <f t="shared" si="14"/>
        <v>No_Start</v>
      </c>
      <c r="H210" s="8" t="str">
        <f t="shared" si="15"/>
        <v>No_</v>
      </c>
      <c r="I210" s="8">
        <f t="shared" si="16"/>
        <v>0.5</v>
      </c>
    </row>
    <row r="211" spans="1:9" ht="12.75" customHeight="1" x14ac:dyDescent="0.25">
      <c r="A211" s="1">
        <v>1967</v>
      </c>
      <c r="B211">
        <v>6</v>
      </c>
      <c r="C211" s="4">
        <v>27.61</v>
      </c>
      <c r="D211" s="4">
        <v>27.42</v>
      </c>
      <c r="E211" s="4">
        <v>0.2</v>
      </c>
      <c r="F211" s="6">
        <f>IF(INDEX(Nino34_long!$B$82:$M$146,INT((ROW($A211)-ROW($A$2))/12)+1,MOD(ROW($A211)-ROW($A$2),12)+1)=-99.99,"",INDEX(Nino34_long!$B$82:$M$146,INT((ROW($A211)-ROW($A$2))/12)+1,MOD(ROW($A211)-ROW($A$2),12)+1))</f>
        <v>27.56</v>
      </c>
      <c r="G211" s="8" t="str">
        <f t="shared" si="14"/>
        <v>No_Start</v>
      </c>
      <c r="H211" s="8" t="str">
        <f t="shared" si="15"/>
        <v>No_</v>
      </c>
      <c r="I211" s="8">
        <f t="shared" si="16"/>
        <v>0.5</v>
      </c>
    </row>
    <row r="212" spans="1:9" ht="12.75" customHeight="1" x14ac:dyDescent="0.25">
      <c r="A212" s="1">
        <v>1967</v>
      </c>
      <c r="B212">
        <v>7</v>
      </c>
      <c r="C212" s="4">
        <v>27.16</v>
      </c>
      <c r="D212" s="4">
        <v>27.04</v>
      </c>
      <c r="E212" s="4">
        <v>0.12</v>
      </c>
      <c r="F212" s="6">
        <f>IF(INDEX(Nino34_long!$B$82:$M$146,INT((ROW($A212)-ROW($A$2))/12)+1,MOD(ROW($A212)-ROW($A$2),12)+1)=-99.99,"",INDEX(Nino34_long!$B$82:$M$146,INT((ROW($A212)-ROW($A$2))/12)+1,MOD(ROW($A212)-ROW($A$2),12)+1))</f>
        <v>27.12</v>
      </c>
      <c r="G212" s="8" t="str">
        <f t="shared" si="14"/>
        <v>No_Start</v>
      </c>
      <c r="H212" s="8" t="str">
        <f t="shared" si="15"/>
        <v>No_</v>
      </c>
      <c r="I212" s="8">
        <f t="shared" si="16"/>
        <v>0.5</v>
      </c>
    </row>
    <row r="213" spans="1:9" ht="12.75" customHeight="1" x14ac:dyDescent="0.25">
      <c r="A213" s="1">
        <v>1967</v>
      </c>
      <c r="B213">
        <v>8</v>
      </c>
      <c r="C213" s="4">
        <v>26.6</v>
      </c>
      <c r="D213" s="4">
        <v>26.62</v>
      </c>
      <c r="E213" s="4">
        <v>-0.02</v>
      </c>
      <c r="F213" s="6">
        <f>IF(INDEX(Nino34_long!$B$82:$M$146,INT((ROW($A213)-ROW($A$2))/12)+1,MOD(ROW($A213)-ROW($A$2),12)+1)=-99.99,"",INDEX(Nino34_long!$B$82:$M$146,INT((ROW($A213)-ROW($A$2))/12)+1,MOD(ROW($A213)-ROW($A$2),12)+1))</f>
        <v>26.57</v>
      </c>
      <c r="G213" s="8" t="str">
        <f t="shared" si="14"/>
        <v>No_Start</v>
      </c>
      <c r="H213" s="8" t="str">
        <f t="shared" si="15"/>
        <v>No_</v>
      </c>
      <c r="I213" s="8">
        <f t="shared" si="16"/>
        <v>0.5</v>
      </c>
    </row>
    <row r="214" spans="1:9" ht="12.75" customHeight="1" x14ac:dyDescent="0.25">
      <c r="A214" s="1">
        <v>1967</v>
      </c>
      <c r="B214">
        <v>9</v>
      </c>
      <c r="C214" s="4">
        <v>26.09</v>
      </c>
      <c r="D214" s="4">
        <v>26.51</v>
      </c>
      <c r="E214" s="4">
        <v>-0.43</v>
      </c>
      <c r="F214" s="6">
        <f>IF(INDEX(Nino34_long!$B$82:$M$146,INT((ROW($A214)-ROW($A$2))/12)+1,MOD(ROW($A214)-ROW($A$2),12)+1)=-99.99,"",INDEX(Nino34_long!$B$82:$M$146,INT((ROW($A214)-ROW($A$2))/12)+1,MOD(ROW($A214)-ROW($A$2),12)+1))</f>
        <v>26.17</v>
      </c>
      <c r="G214" s="8" t="str">
        <f t="shared" si="14"/>
        <v>No_Start</v>
      </c>
      <c r="H214" s="8" t="str">
        <f t="shared" si="15"/>
        <v>No_</v>
      </c>
      <c r="I214" s="8">
        <f t="shared" si="16"/>
        <v>0.5</v>
      </c>
    </row>
    <row r="215" spans="1:9" ht="12.75" customHeight="1" x14ac:dyDescent="0.25">
      <c r="A215" s="1">
        <v>1967</v>
      </c>
      <c r="B215">
        <v>10</v>
      </c>
      <c r="C215" s="4">
        <v>26.18</v>
      </c>
      <c r="D215" s="4">
        <v>26.49</v>
      </c>
      <c r="E215" s="4">
        <v>-0.31</v>
      </c>
      <c r="F215" s="6">
        <f>IF(INDEX(Nino34_long!$B$82:$M$146,INT((ROW($A215)-ROW($A$2))/12)+1,MOD(ROW($A215)-ROW($A$2),12)+1)=-99.99,"",INDEX(Nino34_long!$B$82:$M$146,INT((ROW($A215)-ROW($A$2))/12)+1,MOD(ROW($A215)-ROW($A$2),12)+1))</f>
        <v>26.35</v>
      </c>
      <c r="G215" s="8" t="str">
        <f t="shared" si="14"/>
        <v>No_Start</v>
      </c>
      <c r="H215" s="8" t="str">
        <f t="shared" si="15"/>
        <v>No_</v>
      </c>
      <c r="I215" s="8">
        <f t="shared" si="16"/>
        <v>0.5</v>
      </c>
    </row>
    <row r="216" spans="1:9" ht="12.75" customHeight="1" x14ac:dyDescent="0.25">
      <c r="A216" s="1">
        <v>1967</v>
      </c>
      <c r="B216">
        <v>11</v>
      </c>
      <c r="C216" s="4">
        <v>26.25</v>
      </c>
      <c r="D216" s="4">
        <v>26.49</v>
      </c>
      <c r="E216" s="4">
        <v>-0.24</v>
      </c>
      <c r="F216" s="6">
        <f>IF(INDEX(Nino34_long!$B$82:$M$146,INT((ROW($A216)-ROW($A$2))/12)+1,MOD(ROW($A216)-ROW($A$2),12)+1)=-99.99,"",INDEX(Nino34_long!$B$82:$M$146,INT((ROW($A216)-ROW($A$2))/12)+1,MOD(ROW($A216)-ROW($A$2),12)+1))</f>
        <v>26.32</v>
      </c>
      <c r="G216" s="8" t="str">
        <f t="shared" si="14"/>
        <v>No_Start</v>
      </c>
      <c r="H216" s="8" t="str">
        <f t="shared" si="15"/>
        <v>No_</v>
      </c>
      <c r="I216" s="8">
        <f t="shared" si="16"/>
        <v>0.5</v>
      </c>
    </row>
    <row r="217" spans="1:9" ht="12.75" customHeight="1" x14ac:dyDescent="0.25">
      <c r="A217" s="1">
        <v>1967</v>
      </c>
      <c r="B217">
        <v>12</v>
      </c>
      <c r="C217" s="4">
        <v>26.09</v>
      </c>
      <c r="D217" s="4">
        <v>26.45</v>
      </c>
      <c r="E217" s="4">
        <v>-0.36</v>
      </c>
      <c r="F217" s="6">
        <f>IF(INDEX(Nino34_long!$B$82:$M$146,INT((ROW($A217)-ROW($A$2))/12)+1,MOD(ROW($A217)-ROW($A$2),12)+1)=-99.99,"",INDEX(Nino34_long!$B$82:$M$146,INT((ROW($A217)-ROW($A$2))/12)+1,MOD(ROW($A217)-ROW($A$2),12)+1))</f>
        <v>26.24</v>
      </c>
      <c r="G217" s="8" t="str">
        <f t="shared" si="14"/>
        <v>No_Start</v>
      </c>
      <c r="H217" s="8" t="str">
        <f t="shared" si="15"/>
        <v>No_</v>
      </c>
      <c r="I217" s="8">
        <f t="shared" si="16"/>
        <v>0.5</v>
      </c>
    </row>
    <row r="218" spans="1:9" ht="12.75" customHeight="1" x14ac:dyDescent="0.25">
      <c r="A218" s="1">
        <v>1968</v>
      </c>
      <c r="B218">
        <v>1</v>
      </c>
      <c r="C218" s="4">
        <v>25.78</v>
      </c>
      <c r="D218" s="4">
        <v>26.46</v>
      </c>
      <c r="E218" s="4">
        <v>-0.68</v>
      </c>
      <c r="F218" s="6">
        <f>IF(INDEX(Nino34_long!$B$82:$M$146,INT((ROW($A218)-ROW($A$2))/12)+1,MOD(ROW($A218)-ROW($A$2),12)+1)=-99.99,"",INDEX(Nino34_long!$B$82:$M$146,INT((ROW($A218)-ROW($A$2))/12)+1,MOD(ROW($A218)-ROW($A$2),12)+1))</f>
        <v>25.98</v>
      </c>
      <c r="G218" s="8" t="str">
        <f t="shared" si="14"/>
        <v>No_Start</v>
      </c>
      <c r="H218" s="8" t="str">
        <f t="shared" si="15"/>
        <v>No_</v>
      </c>
      <c r="I218" s="8">
        <f t="shared" si="16"/>
        <v>0.5</v>
      </c>
    </row>
    <row r="219" spans="1:9" ht="12.75" customHeight="1" x14ac:dyDescent="0.25">
      <c r="A219" s="1">
        <v>1968</v>
      </c>
      <c r="B219">
        <v>2</v>
      </c>
      <c r="C219" s="4">
        <v>25.79</v>
      </c>
      <c r="D219" s="4">
        <v>26.67</v>
      </c>
      <c r="E219" s="4">
        <v>-0.87</v>
      </c>
      <c r="F219" s="6">
        <f>IF(INDEX(Nino34_long!$B$82:$M$146,INT((ROW($A219)-ROW($A$2))/12)+1,MOD(ROW($A219)-ROW($A$2),12)+1)=-99.99,"",INDEX(Nino34_long!$B$82:$M$146,INT((ROW($A219)-ROW($A$2))/12)+1,MOD(ROW($A219)-ROW($A$2),12)+1))</f>
        <v>26.02</v>
      </c>
      <c r="G219" s="8" t="str">
        <f t="shared" si="14"/>
        <v>No_Start</v>
      </c>
      <c r="H219" s="8" t="str">
        <f t="shared" si="15"/>
        <v>No_</v>
      </c>
      <c r="I219" s="8">
        <f t="shared" si="16"/>
        <v>0.5</v>
      </c>
    </row>
    <row r="220" spans="1:9" ht="12.75" customHeight="1" x14ac:dyDescent="0.25">
      <c r="A220" s="1">
        <v>1968</v>
      </c>
      <c r="B220">
        <v>3</v>
      </c>
      <c r="C220" s="4">
        <v>26.38</v>
      </c>
      <c r="D220" s="4">
        <v>27.14</v>
      </c>
      <c r="E220" s="4">
        <v>-0.76</v>
      </c>
      <c r="F220" s="6">
        <f>IF(INDEX(Nino34_long!$B$82:$M$146,INT((ROW($A220)-ROW($A$2))/12)+1,MOD(ROW($A220)-ROW($A$2),12)+1)=-99.99,"",INDEX(Nino34_long!$B$82:$M$146,INT((ROW($A220)-ROW($A$2))/12)+1,MOD(ROW($A220)-ROW($A$2),12)+1))</f>
        <v>26.5</v>
      </c>
      <c r="G220" s="8" t="str">
        <f t="shared" si="14"/>
        <v>No_Start</v>
      </c>
      <c r="H220" s="8" t="str">
        <f t="shared" si="15"/>
        <v>No_</v>
      </c>
      <c r="I220" s="8">
        <f t="shared" si="16"/>
        <v>0.5</v>
      </c>
    </row>
    <row r="221" spans="1:9" ht="12.75" customHeight="1" x14ac:dyDescent="0.25">
      <c r="A221" s="1">
        <v>1968</v>
      </c>
      <c r="B221">
        <v>4</v>
      </c>
      <c r="C221" s="4">
        <v>27.09</v>
      </c>
      <c r="D221" s="4">
        <v>27.5</v>
      </c>
      <c r="E221" s="4">
        <v>-0.41</v>
      </c>
      <c r="F221" s="6">
        <f>IF(INDEX(Nino34_long!$B$82:$M$146,INT((ROW($A221)-ROW($A$2))/12)+1,MOD(ROW($A221)-ROW($A$2),12)+1)=-99.99,"",INDEX(Nino34_long!$B$82:$M$146,INT((ROW($A221)-ROW($A$2))/12)+1,MOD(ROW($A221)-ROW($A$2),12)+1))</f>
        <v>27.3</v>
      </c>
      <c r="G221" s="8" t="str">
        <f t="shared" si="14"/>
        <v>No_Start</v>
      </c>
      <c r="H221" s="8" t="str">
        <f t="shared" si="15"/>
        <v>No_</v>
      </c>
      <c r="I221" s="8">
        <f t="shared" si="16"/>
        <v>0.5</v>
      </c>
    </row>
    <row r="222" spans="1:9" ht="12.75" customHeight="1" x14ac:dyDescent="0.25">
      <c r="A222" s="1">
        <v>1968</v>
      </c>
      <c r="B222">
        <v>5</v>
      </c>
      <c r="C222" s="4">
        <v>27.16</v>
      </c>
      <c r="D222" s="4">
        <v>27.61</v>
      </c>
      <c r="E222" s="4">
        <v>-0.45</v>
      </c>
      <c r="F222" s="6">
        <f>IF(INDEX(Nino34_long!$B$82:$M$146,INT((ROW($A222)-ROW($A$2))/12)+1,MOD(ROW($A222)-ROW($A$2),12)+1)=-99.99,"",INDEX(Nino34_long!$B$82:$M$146,INT((ROW($A222)-ROW($A$2))/12)+1,MOD(ROW($A222)-ROW($A$2),12)+1))</f>
        <v>27.43</v>
      </c>
      <c r="G222" s="8" t="str">
        <f t="shared" si="14"/>
        <v>No_Start</v>
      </c>
      <c r="H222" s="8" t="str">
        <f t="shared" si="15"/>
        <v>No_</v>
      </c>
      <c r="I222" s="8">
        <f t="shared" si="16"/>
        <v>0.5</v>
      </c>
    </row>
    <row r="223" spans="1:9" ht="12.75" customHeight="1" x14ac:dyDescent="0.25">
      <c r="A223" s="1">
        <v>1968</v>
      </c>
      <c r="B223">
        <v>6</v>
      </c>
      <c r="C223" s="4">
        <v>27.69</v>
      </c>
      <c r="D223" s="4">
        <v>27.42</v>
      </c>
      <c r="E223" s="4">
        <v>0.27</v>
      </c>
      <c r="F223" s="6">
        <f>IF(INDEX(Nino34_long!$B$82:$M$146,INT((ROW($A223)-ROW($A$2))/12)+1,MOD(ROW($A223)-ROW($A$2),12)+1)=-99.99,"",INDEX(Nino34_long!$B$82:$M$146,INT((ROW($A223)-ROW($A$2))/12)+1,MOD(ROW($A223)-ROW($A$2),12)+1))</f>
        <v>27.87</v>
      </c>
      <c r="G223" s="8" t="str">
        <f t="shared" si="14"/>
        <v>No_Start</v>
      </c>
      <c r="H223" s="8" t="str">
        <f t="shared" si="15"/>
        <v>No_</v>
      </c>
      <c r="I223" s="8">
        <f t="shared" si="16"/>
        <v>0.5</v>
      </c>
    </row>
    <row r="224" spans="1:9" ht="12.75" customHeight="1" x14ac:dyDescent="0.25">
      <c r="A224" s="1">
        <v>1968</v>
      </c>
      <c r="B224">
        <v>7</v>
      </c>
      <c r="C224" s="4">
        <v>27.6</v>
      </c>
      <c r="D224" s="4">
        <v>27.04</v>
      </c>
      <c r="E224" s="4">
        <v>0.56000000000000005</v>
      </c>
      <c r="F224" s="6">
        <f>IF(INDEX(Nino34_long!$B$82:$M$146,INT((ROW($A224)-ROW($A$2))/12)+1,MOD(ROW($A224)-ROW($A$2),12)+1)=-99.99,"",INDEX(Nino34_long!$B$82:$M$146,INT((ROW($A224)-ROW($A$2))/12)+1,MOD(ROW($A224)-ROW($A$2),12)+1))</f>
        <v>27.54</v>
      </c>
      <c r="G224" s="8" t="str">
        <f t="shared" si="14"/>
        <v>No_Start</v>
      </c>
      <c r="H224" s="8" t="str">
        <f t="shared" si="15"/>
        <v>No_</v>
      </c>
      <c r="I224" s="8">
        <f t="shared" si="16"/>
        <v>0.5</v>
      </c>
    </row>
    <row r="225" spans="1:9" ht="12.75" customHeight="1" x14ac:dyDescent="0.25">
      <c r="A225" s="1">
        <v>1968</v>
      </c>
      <c r="B225">
        <v>8</v>
      </c>
      <c r="C225" s="4">
        <v>27.11</v>
      </c>
      <c r="D225" s="4">
        <v>26.62</v>
      </c>
      <c r="E225" s="4">
        <v>0.49</v>
      </c>
      <c r="F225" s="6">
        <f>IF(INDEX(Nino34_long!$B$82:$M$146,INT((ROW($A225)-ROW($A$2))/12)+1,MOD(ROW($A225)-ROW($A$2),12)+1)=-99.99,"",INDEX(Nino34_long!$B$82:$M$146,INT((ROW($A225)-ROW($A$2))/12)+1,MOD(ROW($A225)-ROW($A$2),12)+1))</f>
        <v>27.2</v>
      </c>
      <c r="G225" s="8" t="str">
        <f t="shared" si="14"/>
        <v>No_Start</v>
      </c>
      <c r="H225" s="8" t="str">
        <f t="shared" si="15"/>
        <v>No_</v>
      </c>
      <c r="I225" s="8">
        <f t="shared" si="16"/>
        <v>0.5</v>
      </c>
    </row>
    <row r="226" spans="1:9" ht="12.75" customHeight="1" x14ac:dyDescent="0.25">
      <c r="A226" s="1">
        <v>1968</v>
      </c>
      <c r="B226">
        <v>9</v>
      </c>
      <c r="C226" s="4">
        <v>26.89</v>
      </c>
      <c r="D226" s="4">
        <v>26.51</v>
      </c>
      <c r="E226" s="4">
        <v>0.37</v>
      </c>
      <c r="F226" s="6">
        <f>IF(INDEX(Nino34_long!$B$82:$M$146,INT((ROW($A226)-ROW($A$2))/12)+1,MOD(ROW($A226)-ROW($A$2),12)+1)=-99.99,"",INDEX(Nino34_long!$B$82:$M$146,INT((ROW($A226)-ROW($A$2))/12)+1,MOD(ROW($A226)-ROW($A$2),12)+1))</f>
        <v>26.8</v>
      </c>
      <c r="G226" s="8" t="str">
        <f t="shared" si="14"/>
        <v>No_Start</v>
      </c>
      <c r="H226" s="8" t="str">
        <f t="shared" si="15"/>
        <v>No_</v>
      </c>
      <c r="I226" s="8">
        <f t="shared" si="16"/>
        <v>0.5</v>
      </c>
    </row>
    <row r="227" spans="1:9" ht="12.75" customHeight="1" x14ac:dyDescent="0.25">
      <c r="A227" s="1">
        <v>1968</v>
      </c>
      <c r="B227">
        <v>10</v>
      </c>
      <c r="C227" s="4">
        <v>26.98</v>
      </c>
      <c r="D227" s="4">
        <v>26.49</v>
      </c>
      <c r="E227" s="4">
        <v>0.49</v>
      </c>
      <c r="F227" s="6">
        <f>IF(INDEX(Nino34_long!$B$82:$M$146,INT((ROW($A227)-ROW($A$2))/12)+1,MOD(ROW($A227)-ROW($A$2),12)+1)=-99.99,"",INDEX(Nino34_long!$B$82:$M$146,INT((ROW($A227)-ROW($A$2))/12)+1,MOD(ROW($A227)-ROW($A$2),12)+1))</f>
        <v>27.05</v>
      </c>
      <c r="G227" s="8" t="str">
        <f t="shared" si="14"/>
        <v>No_Start</v>
      </c>
      <c r="H227" s="8" t="str">
        <f t="shared" si="15"/>
        <v>No_</v>
      </c>
      <c r="I227" s="8">
        <f t="shared" si="16"/>
        <v>0.5</v>
      </c>
    </row>
    <row r="228" spans="1:9" ht="12.75" customHeight="1" x14ac:dyDescent="0.25">
      <c r="A228" s="1">
        <v>1968</v>
      </c>
      <c r="B228">
        <v>11</v>
      </c>
      <c r="C228" s="4">
        <v>27.37</v>
      </c>
      <c r="D228" s="4">
        <v>26.49</v>
      </c>
      <c r="E228" s="4">
        <v>0.88</v>
      </c>
      <c r="F228" s="6">
        <f>IF(INDEX(Nino34_long!$B$82:$M$146,INT((ROW($A228)-ROW($A$2))/12)+1,MOD(ROW($A228)-ROW($A$2),12)+1)=-99.99,"",INDEX(Nino34_long!$B$82:$M$146,INT((ROW($A228)-ROW($A$2))/12)+1,MOD(ROW($A228)-ROW($A$2),12)+1))</f>
        <v>27.42</v>
      </c>
      <c r="G228" s="8" t="str">
        <f t="shared" si="14"/>
        <v>Start_ElNino</v>
      </c>
      <c r="H228" s="8" t="str">
        <f t="shared" si="15"/>
        <v>Yes</v>
      </c>
      <c r="I228" s="8">
        <f t="shared" si="16"/>
        <v>0.88</v>
      </c>
    </row>
    <row r="229" spans="1:9" ht="12.75" customHeight="1" x14ac:dyDescent="0.25">
      <c r="A229" s="1">
        <v>1968</v>
      </c>
      <c r="B229">
        <v>12</v>
      </c>
      <c r="C229" s="4">
        <v>27.42</v>
      </c>
      <c r="D229" s="4">
        <v>26.45</v>
      </c>
      <c r="E229" s="4">
        <v>0.97</v>
      </c>
      <c r="F229" s="6">
        <f>IF(INDEX(Nino34_long!$B$82:$M$146,INT((ROW($A229)-ROW($A$2))/12)+1,MOD(ROW($A229)-ROW($A$2),12)+1)=-99.99,"",INDEX(Nino34_long!$B$82:$M$146,INT((ROW($A229)-ROW($A$2))/12)+1,MOD(ROW($A229)-ROW($A$2),12)+1))</f>
        <v>27.35</v>
      </c>
      <c r="G229" s="8" t="str">
        <f t="shared" si="14"/>
        <v>No_Start</v>
      </c>
      <c r="H229" s="8" t="str">
        <f t="shared" si="15"/>
        <v>Yes</v>
      </c>
      <c r="I229" s="8">
        <f t="shared" si="16"/>
        <v>0.97</v>
      </c>
    </row>
    <row r="230" spans="1:9" ht="12.75" customHeight="1" x14ac:dyDescent="0.25">
      <c r="A230" s="1">
        <v>1969</v>
      </c>
      <c r="B230">
        <v>1</v>
      </c>
      <c r="C230" s="4">
        <v>27.55</v>
      </c>
      <c r="D230" s="4">
        <v>26.46</v>
      </c>
      <c r="E230" s="4">
        <v>1.0900000000000001</v>
      </c>
      <c r="F230" s="6">
        <f>IF(INDEX(Nino34_long!$B$82:$M$146,INT((ROW($A230)-ROW($A$2))/12)+1,MOD(ROW($A230)-ROW($A$2),12)+1)=-99.99,"",INDEX(Nino34_long!$B$82:$M$146,INT((ROW($A230)-ROW($A$2))/12)+1,MOD(ROW($A230)-ROW($A$2),12)+1))</f>
        <v>27.48</v>
      </c>
      <c r="G230" s="8" t="str">
        <f t="shared" si="14"/>
        <v>No_Start</v>
      </c>
      <c r="H230" s="8" t="str">
        <f t="shared" si="15"/>
        <v>Yes</v>
      </c>
      <c r="I230" s="8">
        <f t="shared" si="16"/>
        <v>1.0900000000000001</v>
      </c>
    </row>
    <row r="231" spans="1:9" ht="12.75" customHeight="1" x14ac:dyDescent="0.25">
      <c r="A231" s="1">
        <v>1969</v>
      </c>
      <c r="B231">
        <v>2</v>
      </c>
      <c r="C231" s="4">
        <v>27.95</v>
      </c>
      <c r="D231" s="4">
        <v>26.67</v>
      </c>
      <c r="E231" s="4">
        <v>1.29</v>
      </c>
      <c r="F231" s="6">
        <f>IF(INDEX(Nino34_long!$B$82:$M$146,INT((ROW($A231)-ROW($A$2))/12)+1,MOD(ROW($A231)-ROW($A$2),12)+1)=-99.99,"",INDEX(Nino34_long!$B$82:$M$146,INT((ROW($A231)-ROW($A$2))/12)+1,MOD(ROW($A231)-ROW($A$2),12)+1))</f>
        <v>27.79</v>
      </c>
      <c r="G231" s="8" t="str">
        <f t="shared" si="14"/>
        <v>No_Start</v>
      </c>
      <c r="H231" s="8" t="str">
        <f t="shared" si="15"/>
        <v>Yes</v>
      </c>
      <c r="I231" s="8">
        <f t="shared" si="16"/>
        <v>1.29</v>
      </c>
    </row>
    <row r="232" spans="1:9" ht="12.75" customHeight="1" x14ac:dyDescent="0.25">
      <c r="A232" s="1">
        <v>1969</v>
      </c>
      <c r="B232">
        <v>3</v>
      </c>
      <c r="C232" s="4">
        <v>28.02</v>
      </c>
      <c r="D232" s="4">
        <v>27.14</v>
      </c>
      <c r="E232" s="4">
        <v>0.88</v>
      </c>
      <c r="F232" s="6">
        <f>IF(INDEX(Nino34_long!$B$82:$M$146,INT((ROW($A232)-ROW($A$2))/12)+1,MOD(ROW($A232)-ROW($A$2),12)+1)=-99.99,"",INDEX(Nino34_long!$B$82:$M$146,INT((ROW($A232)-ROW($A$2))/12)+1,MOD(ROW($A232)-ROW($A$2),12)+1))</f>
        <v>27.86</v>
      </c>
      <c r="G232" s="8" t="str">
        <f t="shared" si="14"/>
        <v>No_Start</v>
      </c>
      <c r="H232" s="8" t="str">
        <f t="shared" si="15"/>
        <v>Yes</v>
      </c>
      <c r="I232" s="8">
        <f t="shared" si="16"/>
        <v>0.88</v>
      </c>
    </row>
    <row r="233" spans="1:9" ht="12.75" customHeight="1" x14ac:dyDescent="0.25">
      <c r="A233" s="1">
        <v>1969</v>
      </c>
      <c r="B233">
        <v>4</v>
      </c>
      <c r="C233" s="4">
        <v>28.39</v>
      </c>
      <c r="D233" s="4">
        <v>27.5</v>
      </c>
      <c r="E233" s="4">
        <v>0.89</v>
      </c>
      <c r="F233" s="6">
        <f>IF(INDEX(Nino34_long!$B$82:$M$146,INT((ROW($A233)-ROW($A$2))/12)+1,MOD(ROW($A233)-ROW($A$2),12)+1)=-99.99,"",INDEX(Nino34_long!$B$82:$M$146,INT((ROW($A233)-ROW($A$2))/12)+1,MOD(ROW($A233)-ROW($A$2),12)+1))</f>
        <v>28.1</v>
      </c>
      <c r="G233" s="8" t="str">
        <f t="shared" si="14"/>
        <v>No_Start</v>
      </c>
      <c r="H233" s="8" t="str">
        <f t="shared" si="15"/>
        <v>Yes</v>
      </c>
      <c r="I233" s="8">
        <f t="shared" si="16"/>
        <v>0.89</v>
      </c>
    </row>
    <row r="234" spans="1:9" ht="12.75" customHeight="1" x14ac:dyDescent="0.25">
      <c r="A234" s="1">
        <v>1969</v>
      </c>
      <c r="B234">
        <v>5</v>
      </c>
      <c r="C234" s="4">
        <v>28.5</v>
      </c>
      <c r="D234" s="4">
        <v>27.61</v>
      </c>
      <c r="E234" s="4">
        <v>0.89</v>
      </c>
      <c r="F234" s="6">
        <f>IF(INDEX(Nino34_long!$B$82:$M$146,INT((ROW($A234)-ROW($A$2))/12)+1,MOD(ROW($A234)-ROW($A$2),12)+1)=-99.99,"",INDEX(Nino34_long!$B$82:$M$146,INT((ROW($A234)-ROW($A$2))/12)+1,MOD(ROW($A234)-ROW($A$2),12)+1))</f>
        <v>28.25</v>
      </c>
      <c r="G234" s="8" t="str">
        <f t="shared" si="14"/>
        <v>No_Start</v>
      </c>
      <c r="H234" s="8" t="str">
        <f t="shared" si="15"/>
        <v>Yes</v>
      </c>
      <c r="I234" s="8">
        <f t="shared" si="16"/>
        <v>0.89</v>
      </c>
    </row>
    <row r="235" spans="1:9" ht="12.75" customHeight="1" x14ac:dyDescent="0.25">
      <c r="A235" s="1">
        <v>1969</v>
      </c>
      <c r="B235">
        <v>6</v>
      </c>
      <c r="C235" s="4">
        <v>28</v>
      </c>
      <c r="D235" s="4">
        <v>27.42</v>
      </c>
      <c r="E235" s="4">
        <v>0.57999999999999996</v>
      </c>
      <c r="F235" s="6">
        <f>IF(INDEX(Nino34_long!$B$82:$M$146,INT((ROW($A235)-ROW($A$2))/12)+1,MOD(ROW($A235)-ROW($A$2),12)+1)=-99.99,"",INDEX(Nino34_long!$B$82:$M$146,INT((ROW($A235)-ROW($A$2))/12)+1,MOD(ROW($A235)-ROW($A$2),12)+1))</f>
        <v>27.95</v>
      </c>
      <c r="G235" s="8" t="str">
        <f t="shared" si="14"/>
        <v>No_Start</v>
      </c>
      <c r="H235" s="8" t="str">
        <f t="shared" si="15"/>
        <v>Yes</v>
      </c>
      <c r="I235" s="8">
        <f t="shared" si="16"/>
        <v>0.57999999999999996</v>
      </c>
    </row>
    <row r="236" spans="1:9" ht="12.75" customHeight="1" x14ac:dyDescent="0.25">
      <c r="A236" s="1">
        <v>1969</v>
      </c>
      <c r="B236">
        <v>7</v>
      </c>
      <c r="C236" s="4">
        <v>27.3</v>
      </c>
      <c r="D236" s="4">
        <v>27.04</v>
      </c>
      <c r="E236" s="4">
        <v>0.26</v>
      </c>
      <c r="F236" s="6">
        <f>IF(INDEX(Nino34_long!$B$82:$M$146,INT((ROW($A236)-ROW($A$2))/12)+1,MOD(ROW($A236)-ROW($A$2),12)+1)=-99.99,"",INDEX(Nino34_long!$B$82:$M$146,INT((ROW($A236)-ROW($A$2))/12)+1,MOD(ROW($A236)-ROW($A$2),12)+1))</f>
        <v>27.32</v>
      </c>
      <c r="G236" s="8" t="str">
        <f t="shared" si="14"/>
        <v>No_Start</v>
      </c>
      <c r="H236" s="8" t="str">
        <f t="shared" si="15"/>
        <v>No_</v>
      </c>
      <c r="I236" s="8">
        <f t="shared" si="16"/>
        <v>0.5</v>
      </c>
    </row>
    <row r="237" spans="1:9" ht="12.75" customHeight="1" x14ac:dyDescent="0.25">
      <c r="A237" s="1">
        <v>1969</v>
      </c>
      <c r="B237">
        <v>8</v>
      </c>
      <c r="C237" s="4">
        <v>27.16</v>
      </c>
      <c r="D237" s="4">
        <v>26.62</v>
      </c>
      <c r="E237" s="4">
        <v>0.54</v>
      </c>
      <c r="F237" s="6">
        <f>IF(INDEX(Nino34_long!$B$82:$M$146,INT((ROW($A237)-ROW($A$2))/12)+1,MOD(ROW($A237)-ROW($A$2),12)+1)=-99.99,"",INDEX(Nino34_long!$B$82:$M$146,INT((ROW($A237)-ROW($A$2))/12)+1,MOD(ROW($A237)-ROW($A$2),12)+1))</f>
        <v>27.39</v>
      </c>
      <c r="G237" s="8" t="str">
        <f t="shared" si="14"/>
        <v>Start_ElNino</v>
      </c>
      <c r="H237" s="8" t="str">
        <f t="shared" si="15"/>
        <v>Yes</v>
      </c>
      <c r="I237" s="8">
        <f t="shared" si="16"/>
        <v>0.54</v>
      </c>
    </row>
    <row r="238" spans="1:9" ht="12.75" customHeight="1" x14ac:dyDescent="0.25">
      <c r="A238" s="1">
        <v>1969</v>
      </c>
      <c r="B238">
        <v>9</v>
      </c>
      <c r="C238" s="4">
        <v>27.33</v>
      </c>
      <c r="D238" s="4">
        <v>26.51</v>
      </c>
      <c r="E238" s="4">
        <v>0.82</v>
      </c>
      <c r="F238" s="6">
        <f>IF(INDEX(Nino34_long!$B$82:$M$146,INT((ROW($A238)-ROW($A$2))/12)+1,MOD(ROW($A238)-ROW($A$2),12)+1)=-99.99,"",INDEX(Nino34_long!$B$82:$M$146,INT((ROW($A238)-ROW($A$2))/12)+1,MOD(ROW($A238)-ROW($A$2),12)+1))</f>
        <v>27.22</v>
      </c>
      <c r="G238" s="8" t="str">
        <f t="shared" si="14"/>
        <v>No_Start</v>
      </c>
      <c r="H238" s="8" t="str">
        <f t="shared" si="15"/>
        <v>Yes</v>
      </c>
      <c r="I238" s="8">
        <f t="shared" si="16"/>
        <v>0.82</v>
      </c>
    </row>
    <row r="239" spans="1:9" ht="12.75" customHeight="1" x14ac:dyDescent="0.25">
      <c r="A239" s="1">
        <v>1969</v>
      </c>
      <c r="B239">
        <v>10</v>
      </c>
      <c r="C239" s="4">
        <v>27.5</v>
      </c>
      <c r="D239" s="4">
        <v>26.49</v>
      </c>
      <c r="E239" s="4">
        <v>1.01</v>
      </c>
      <c r="F239" s="6">
        <f>IF(INDEX(Nino34_long!$B$82:$M$146,INT((ROW($A239)-ROW($A$2))/12)+1,MOD(ROW($A239)-ROW($A$2),12)+1)=-99.99,"",INDEX(Nino34_long!$B$82:$M$146,INT((ROW($A239)-ROW($A$2))/12)+1,MOD(ROW($A239)-ROW($A$2),12)+1))</f>
        <v>27.39</v>
      </c>
      <c r="G239" s="8" t="str">
        <f t="shared" si="14"/>
        <v>No_Start</v>
      </c>
      <c r="H239" s="8" t="str">
        <f t="shared" si="15"/>
        <v>Yes</v>
      </c>
      <c r="I239" s="8">
        <f t="shared" si="16"/>
        <v>1.01</v>
      </c>
    </row>
    <row r="240" spans="1:9" ht="12.75" customHeight="1" x14ac:dyDescent="0.25">
      <c r="A240" s="1">
        <v>1969</v>
      </c>
      <c r="B240">
        <v>11</v>
      </c>
      <c r="C240" s="4">
        <v>27.35</v>
      </c>
      <c r="D240" s="4">
        <v>26.49</v>
      </c>
      <c r="E240" s="4">
        <v>0.86</v>
      </c>
      <c r="F240" s="6">
        <f>IF(INDEX(Nino34_long!$B$82:$M$146,INT((ROW($A240)-ROW($A$2))/12)+1,MOD(ROW($A240)-ROW($A$2),12)+1)=-99.99,"",INDEX(Nino34_long!$B$82:$M$146,INT((ROW($A240)-ROW($A$2))/12)+1,MOD(ROW($A240)-ROW($A$2),12)+1))</f>
        <v>27.4</v>
      </c>
      <c r="G240" s="8" t="str">
        <f t="shared" si="14"/>
        <v>No_Start</v>
      </c>
      <c r="H240" s="8" t="str">
        <f t="shared" si="15"/>
        <v>Yes</v>
      </c>
      <c r="I240" s="8">
        <f t="shared" si="16"/>
        <v>0.86</v>
      </c>
    </row>
    <row r="241" spans="1:9" ht="12.75" customHeight="1" x14ac:dyDescent="0.25">
      <c r="A241" s="1">
        <v>1969</v>
      </c>
      <c r="B241">
        <v>12</v>
      </c>
      <c r="C241" s="4">
        <v>27.31</v>
      </c>
      <c r="D241" s="4">
        <v>26.45</v>
      </c>
      <c r="E241" s="4">
        <v>0.86</v>
      </c>
      <c r="F241" s="6">
        <f>IF(INDEX(Nino34_long!$B$82:$M$146,INT((ROW($A241)-ROW($A$2))/12)+1,MOD(ROW($A241)-ROW($A$2),12)+1)=-99.99,"",INDEX(Nino34_long!$B$82:$M$146,INT((ROW($A241)-ROW($A$2))/12)+1,MOD(ROW($A241)-ROW($A$2),12)+1))</f>
        <v>27.27</v>
      </c>
      <c r="G241" s="8" t="str">
        <f t="shared" si="14"/>
        <v>No_Start</v>
      </c>
      <c r="H241" s="8" t="str">
        <f t="shared" si="15"/>
        <v>Yes</v>
      </c>
      <c r="I241" s="8">
        <f t="shared" si="16"/>
        <v>0.86</v>
      </c>
    </row>
    <row r="242" spans="1:9" ht="12.75" customHeight="1" x14ac:dyDescent="0.25">
      <c r="A242" s="1">
        <v>1970</v>
      </c>
      <c r="B242">
        <v>1</v>
      </c>
      <c r="C242" s="4">
        <v>27.07</v>
      </c>
      <c r="D242" s="4">
        <v>26.46</v>
      </c>
      <c r="E242" s="4">
        <v>0.61</v>
      </c>
      <c r="F242" s="6">
        <f>IF(INDEX(Nino34_long!$B$82:$M$146,INT((ROW($A242)-ROW($A$2))/12)+1,MOD(ROW($A242)-ROW($A$2),12)+1)=-99.99,"",INDEX(Nino34_long!$B$82:$M$146,INT((ROW($A242)-ROW($A$2))/12)+1,MOD(ROW($A242)-ROW($A$2),12)+1))</f>
        <v>27.13</v>
      </c>
      <c r="G242" s="8" t="str">
        <f t="shared" si="14"/>
        <v>No_Start</v>
      </c>
      <c r="H242" s="8" t="str">
        <f t="shared" si="15"/>
        <v>Yes</v>
      </c>
      <c r="I242" s="8">
        <f t="shared" si="16"/>
        <v>0.61</v>
      </c>
    </row>
    <row r="243" spans="1:9" ht="12.75" customHeight="1" x14ac:dyDescent="0.25">
      <c r="A243" s="1">
        <v>1970</v>
      </c>
      <c r="B243">
        <v>2</v>
      </c>
      <c r="C243" s="4">
        <v>27.04</v>
      </c>
      <c r="D243" s="4">
        <v>26.67</v>
      </c>
      <c r="E243" s="4">
        <v>0.38</v>
      </c>
      <c r="F243" s="6">
        <f>IF(INDEX(Nino34_long!$B$82:$M$146,INT((ROW($A243)-ROW($A$2))/12)+1,MOD(ROW($A243)-ROW($A$2),12)+1)=-99.99,"",INDEX(Nino34_long!$B$82:$M$146,INT((ROW($A243)-ROW($A$2))/12)+1,MOD(ROW($A243)-ROW($A$2),12)+1))</f>
        <v>27.12</v>
      </c>
      <c r="G243" s="8" t="str">
        <f t="shared" si="14"/>
        <v>No_Start</v>
      </c>
      <c r="H243" s="8" t="str">
        <f t="shared" si="15"/>
        <v>No_</v>
      </c>
      <c r="I243" s="8">
        <f t="shared" si="16"/>
        <v>0.5</v>
      </c>
    </row>
    <row r="244" spans="1:9" ht="12.75" customHeight="1" x14ac:dyDescent="0.25">
      <c r="A244" s="1">
        <v>1970</v>
      </c>
      <c r="B244">
        <v>3</v>
      </c>
      <c r="C244" s="4">
        <v>27.37</v>
      </c>
      <c r="D244" s="4">
        <v>27.14</v>
      </c>
      <c r="E244" s="4">
        <v>0.23</v>
      </c>
      <c r="F244" s="6">
        <f>IF(INDEX(Nino34_long!$B$82:$M$146,INT((ROW($A244)-ROW($A$2))/12)+1,MOD(ROW($A244)-ROW($A$2),12)+1)=-99.99,"",INDEX(Nino34_long!$B$82:$M$146,INT((ROW($A244)-ROW($A$2))/12)+1,MOD(ROW($A244)-ROW($A$2),12)+1))</f>
        <v>27.52</v>
      </c>
      <c r="G244" s="8" t="str">
        <f t="shared" si="14"/>
        <v>No_Start</v>
      </c>
      <c r="H244" s="8" t="str">
        <f t="shared" si="15"/>
        <v>No_</v>
      </c>
      <c r="I244" s="8">
        <f t="shared" si="16"/>
        <v>0.5</v>
      </c>
    </row>
    <row r="245" spans="1:9" ht="12.75" customHeight="1" x14ac:dyDescent="0.25">
      <c r="A245" s="1">
        <v>1970</v>
      </c>
      <c r="B245">
        <v>4</v>
      </c>
      <c r="C245" s="4">
        <v>27.96</v>
      </c>
      <c r="D245" s="4">
        <v>27.5</v>
      </c>
      <c r="E245" s="4">
        <v>0.45</v>
      </c>
      <c r="F245" s="6">
        <f>IF(INDEX(Nino34_long!$B$82:$M$146,INT((ROW($A245)-ROW($A$2))/12)+1,MOD(ROW($A245)-ROW($A$2),12)+1)=-99.99,"",INDEX(Nino34_long!$B$82:$M$146,INT((ROW($A245)-ROW($A$2))/12)+1,MOD(ROW($A245)-ROW($A$2),12)+1))</f>
        <v>27.95</v>
      </c>
      <c r="G245" s="8" t="str">
        <f t="shared" si="14"/>
        <v>No_Start</v>
      </c>
      <c r="H245" s="8" t="str">
        <f t="shared" si="15"/>
        <v>No_</v>
      </c>
      <c r="I245" s="8">
        <f t="shared" si="16"/>
        <v>0.5</v>
      </c>
    </row>
    <row r="246" spans="1:9" ht="12.75" customHeight="1" x14ac:dyDescent="0.25">
      <c r="A246" s="1">
        <v>1970</v>
      </c>
      <c r="B246">
        <v>5</v>
      </c>
      <c r="C246" s="4">
        <v>27.77</v>
      </c>
      <c r="D246" s="4">
        <v>27.61</v>
      </c>
      <c r="E246" s="4">
        <v>0.16</v>
      </c>
      <c r="F246" s="6">
        <f>IF(INDEX(Nino34_long!$B$82:$M$146,INT((ROW($A246)-ROW($A$2))/12)+1,MOD(ROW($A246)-ROW($A$2),12)+1)=-99.99,"",INDEX(Nino34_long!$B$82:$M$146,INT((ROW($A246)-ROW($A$2))/12)+1,MOD(ROW($A246)-ROW($A$2),12)+1))</f>
        <v>27.87</v>
      </c>
      <c r="G246" s="8" t="str">
        <f t="shared" si="14"/>
        <v>No_Start</v>
      </c>
      <c r="H246" s="8" t="str">
        <f t="shared" si="15"/>
        <v>No_</v>
      </c>
      <c r="I246" s="8">
        <f t="shared" si="16"/>
        <v>0.5</v>
      </c>
    </row>
    <row r="247" spans="1:9" ht="12.75" customHeight="1" x14ac:dyDescent="0.25">
      <c r="A247" s="1">
        <v>1970</v>
      </c>
      <c r="B247">
        <v>6</v>
      </c>
      <c r="C247" s="4">
        <v>27.13</v>
      </c>
      <c r="D247" s="4">
        <v>27.42</v>
      </c>
      <c r="E247" s="4">
        <v>-0.28999999999999998</v>
      </c>
      <c r="F247" s="6">
        <f>IF(INDEX(Nino34_long!$B$82:$M$146,INT((ROW($A247)-ROW($A$2))/12)+1,MOD(ROW($A247)-ROW($A$2),12)+1)=-99.99,"",INDEX(Nino34_long!$B$82:$M$146,INT((ROW($A247)-ROW($A$2))/12)+1,MOD(ROW($A247)-ROW($A$2),12)+1))</f>
        <v>27.38</v>
      </c>
      <c r="G247" s="8" t="str">
        <f t="shared" si="14"/>
        <v>No_Start</v>
      </c>
      <c r="H247" s="8" t="str">
        <f t="shared" si="15"/>
        <v>No_</v>
      </c>
      <c r="I247" s="8">
        <f t="shared" si="16"/>
        <v>0.5</v>
      </c>
    </row>
    <row r="248" spans="1:9" ht="12.75" customHeight="1" x14ac:dyDescent="0.25">
      <c r="A248" s="1">
        <v>1970</v>
      </c>
      <c r="B248">
        <v>7</v>
      </c>
      <c r="C248" s="4">
        <v>26.47</v>
      </c>
      <c r="D248" s="4">
        <v>27.04</v>
      </c>
      <c r="E248" s="4">
        <v>-0.56999999999999995</v>
      </c>
      <c r="F248" s="6">
        <f>IF(INDEX(Nino34_long!$B$82:$M$146,INT((ROW($A248)-ROW($A$2))/12)+1,MOD(ROW($A248)-ROW($A$2),12)+1)=-99.99,"",INDEX(Nino34_long!$B$82:$M$146,INT((ROW($A248)-ROW($A$2))/12)+1,MOD(ROW($A248)-ROW($A$2),12)+1))</f>
        <v>26.25</v>
      </c>
      <c r="G248" s="8" t="str">
        <f t="shared" si="14"/>
        <v>No_Start</v>
      </c>
      <c r="H248" s="8" t="str">
        <f t="shared" si="15"/>
        <v>No_</v>
      </c>
      <c r="I248" s="8">
        <f t="shared" si="16"/>
        <v>0.5</v>
      </c>
    </row>
    <row r="249" spans="1:9" ht="12.75" customHeight="1" x14ac:dyDescent="0.25">
      <c r="A249" s="1">
        <v>1970</v>
      </c>
      <c r="B249">
        <v>8</v>
      </c>
      <c r="C249" s="4">
        <v>25.86</v>
      </c>
      <c r="D249" s="4">
        <v>26.62</v>
      </c>
      <c r="E249" s="4">
        <v>-0.76</v>
      </c>
      <c r="F249" s="6">
        <f>IF(INDEX(Nino34_long!$B$82:$M$146,INT((ROW($A249)-ROW($A$2))/12)+1,MOD(ROW($A249)-ROW($A$2),12)+1)=-99.99,"",INDEX(Nino34_long!$B$82:$M$146,INT((ROW($A249)-ROW($A$2))/12)+1,MOD(ROW($A249)-ROW($A$2),12)+1))</f>
        <v>25.92</v>
      </c>
      <c r="G249" s="8" t="str">
        <f t="shared" si="14"/>
        <v>No_Start</v>
      </c>
      <c r="H249" s="8" t="str">
        <f t="shared" si="15"/>
        <v>No_</v>
      </c>
      <c r="I249" s="8">
        <f t="shared" si="16"/>
        <v>0.5</v>
      </c>
    </row>
    <row r="250" spans="1:9" ht="12.75" customHeight="1" x14ac:dyDescent="0.25">
      <c r="A250" s="1">
        <v>1970</v>
      </c>
      <c r="B250">
        <v>9</v>
      </c>
      <c r="C250" s="4">
        <v>25.86</v>
      </c>
      <c r="D250" s="4">
        <v>26.51</v>
      </c>
      <c r="E250" s="4">
        <v>-0.66</v>
      </c>
      <c r="F250" s="6">
        <f>IF(INDEX(Nino34_long!$B$82:$M$146,INT((ROW($A250)-ROW($A$2))/12)+1,MOD(ROW($A250)-ROW($A$2),12)+1)=-99.99,"",INDEX(Nino34_long!$B$82:$M$146,INT((ROW($A250)-ROW($A$2))/12)+1,MOD(ROW($A250)-ROW($A$2),12)+1))</f>
        <v>25.97</v>
      </c>
      <c r="G250" s="8" t="str">
        <f t="shared" si="14"/>
        <v>No_Start</v>
      </c>
      <c r="H250" s="8" t="str">
        <f t="shared" si="15"/>
        <v>No_</v>
      </c>
      <c r="I250" s="8">
        <f t="shared" si="16"/>
        <v>0.5</v>
      </c>
    </row>
    <row r="251" spans="1:9" ht="12.75" customHeight="1" x14ac:dyDescent="0.25">
      <c r="A251" s="1">
        <v>1970</v>
      </c>
      <c r="B251">
        <v>10</v>
      </c>
      <c r="C251" s="4">
        <v>25.78</v>
      </c>
      <c r="D251" s="4">
        <v>26.49</v>
      </c>
      <c r="E251" s="4">
        <v>-0.71</v>
      </c>
      <c r="F251" s="6">
        <f>IF(INDEX(Nino34_long!$B$82:$M$146,INT((ROW($A251)-ROW($A$2))/12)+1,MOD(ROW($A251)-ROW($A$2),12)+1)=-99.99,"",INDEX(Nino34_long!$B$82:$M$146,INT((ROW($A251)-ROW($A$2))/12)+1,MOD(ROW($A251)-ROW($A$2),12)+1))</f>
        <v>26.08</v>
      </c>
      <c r="G251" s="8" t="str">
        <f t="shared" si="14"/>
        <v>No_Start</v>
      </c>
      <c r="H251" s="8" t="str">
        <f t="shared" si="15"/>
        <v>No_</v>
      </c>
      <c r="I251" s="8">
        <f t="shared" si="16"/>
        <v>0.5</v>
      </c>
    </row>
    <row r="252" spans="1:9" ht="12.75" customHeight="1" x14ac:dyDescent="0.25">
      <c r="A252" s="1">
        <v>1970</v>
      </c>
      <c r="B252">
        <v>11</v>
      </c>
      <c r="C252" s="4">
        <v>25.82</v>
      </c>
      <c r="D252" s="4">
        <v>26.49</v>
      </c>
      <c r="E252" s="4">
        <v>-0.67</v>
      </c>
      <c r="F252" s="6">
        <f>IF(INDEX(Nino34_long!$B$82:$M$146,INT((ROW($A252)-ROW($A$2))/12)+1,MOD(ROW($A252)-ROW($A$2),12)+1)=-99.99,"",INDEX(Nino34_long!$B$82:$M$146,INT((ROW($A252)-ROW($A$2))/12)+1,MOD(ROW($A252)-ROW($A$2),12)+1))</f>
        <v>25.81</v>
      </c>
      <c r="G252" s="8" t="str">
        <f t="shared" si="14"/>
        <v>No_Start</v>
      </c>
      <c r="H252" s="8" t="str">
        <f t="shared" si="15"/>
        <v>No_</v>
      </c>
      <c r="I252" s="8">
        <f t="shared" si="16"/>
        <v>0.5</v>
      </c>
    </row>
    <row r="253" spans="1:9" ht="12.75" customHeight="1" x14ac:dyDescent="0.25">
      <c r="A253" s="1">
        <v>1970</v>
      </c>
      <c r="B253">
        <v>12</v>
      </c>
      <c r="C253" s="4">
        <v>25.47</v>
      </c>
      <c r="D253" s="4">
        <v>26.45</v>
      </c>
      <c r="E253" s="4">
        <v>-0.98</v>
      </c>
      <c r="F253" s="6">
        <f>IF(INDEX(Nino34_long!$B$82:$M$146,INT((ROW($A253)-ROW($A$2))/12)+1,MOD(ROW($A253)-ROW($A$2),12)+1)=-99.99,"",INDEX(Nino34_long!$B$82:$M$146,INT((ROW($A253)-ROW($A$2))/12)+1,MOD(ROW($A253)-ROW($A$2),12)+1))</f>
        <v>25.47</v>
      </c>
      <c r="G253" s="8" t="str">
        <f t="shared" si="14"/>
        <v>No_Start</v>
      </c>
      <c r="H253" s="8" t="str">
        <f t="shared" si="15"/>
        <v>No_</v>
      </c>
      <c r="I253" s="8">
        <f t="shared" si="16"/>
        <v>0.5</v>
      </c>
    </row>
    <row r="254" spans="1:9" ht="12.75" customHeight="1" x14ac:dyDescent="0.25">
      <c r="A254" s="1">
        <v>1971</v>
      </c>
      <c r="B254">
        <v>1</v>
      </c>
      <c r="C254" s="4">
        <v>25.1</v>
      </c>
      <c r="D254" s="4">
        <v>26.52</v>
      </c>
      <c r="E254" s="4">
        <v>-1.42</v>
      </c>
      <c r="F254" s="6">
        <f>IF(INDEX(Nino34_long!$B$82:$M$146,INT((ROW($A254)-ROW($A$2))/12)+1,MOD(ROW($A254)-ROW($A$2),12)+1)=-99.99,"",INDEX(Nino34_long!$B$82:$M$146,INT((ROW($A254)-ROW($A$2))/12)+1,MOD(ROW($A254)-ROW($A$2),12)+1))</f>
        <v>25.11</v>
      </c>
      <c r="G254" s="8" t="str">
        <f t="shared" si="14"/>
        <v>No_Start</v>
      </c>
      <c r="H254" s="8" t="str">
        <f t="shared" si="15"/>
        <v>No_</v>
      </c>
      <c r="I254" s="8">
        <f t="shared" si="16"/>
        <v>0.5</v>
      </c>
    </row>
    <row r="255" spans="1:9" ht="12.75" customHeight="1" x14ac:dyDescent="0.25">
      <c r="A255" s="1">
        <v>1971</v>
      </c>
      <c r="B255">
        <v>2</v>
      </c>
      <c r="C255" s="4">
        <v>25.41</v>
      </c>
      <c r="D255" s="4">
        <v>26.72</v>
      </c>
      <c r="E255" s="4">
        <v>-1.31</v>
      </c>
      <c r="F255" s="6">
        <f>IF(INDEX(Nino34_long!$B$82:$M$146,INT((ROW($A255)-ROW($A$2))/12)+1,MOD(ROW($A255)-ROW($A$2),12)+1)=-99.99,"",INDEX(Nino34_long!$B$82:$M$146,INT((ROW($A255)-ROW($A$2))/12)+1,MOD(ROW($A255)-ROW($A$2),12)+1))</f>
        <v>25.48</v>
      </c>
      <c r="G255" s="8" t="str">
        <f t="shared" si="14"/>
        <v>No_Start</v>
      </c>
      <c r="H255" s="8" t="str">
        <f t="shared" si="15"/>
        <v>No_</v>
      </c>
      <c r="I255" s="8">
        <f t="shared" si="16"/>
        <v>0.5</v>
      </c>
    </row>
    <row r="256" spans="1:9" ht="12.75" customHeight="1" x14ac:dyDescent="0.25">
      <c r="A256" s="1">
        <v>1971</v>
      </c>
      <c r="B256">
        <v>3</v>
      </c>
      <c r="C256" s="4">
        <v>26.11</v>
      </c>
      <c r="D256" s="4">
        <v>27.18</v>
      </c>
      <c r="E256" s="4">
        <v>-1.07</v>
      </c>
      <c r="F256" s="6">
        <f>IF(INDEX(Nino34_long!$B$82:$M$146,INT((ROW($A256)-ROW($A$2))/12)+1,MOD(ROW($A256)-ROW($A$2),12)+1)=-99.99,"",INDEX(Nino34_long!$B$82:$M$146,INT((ROW($A256)-ROW($A$2))/12)+1,MOD(ROW($A256)-ROW($A$2),12)+1))</f>
        <v>25.96</v>
      </c>
      <c r="G256" s="8" t="str">
        <f t="shared" si="14"/>
        <v>No_Start</v>
      </c>
      <c r="H256" s="8" t="str">
        <f t="shared" si="15"/>
        <v>No_</v>
      </c>
      <c r="I256" s="8">
        <f t="shared" si="16"/>
        <v>0.5</v>
      </c>
    </row>
    <row r="257" spans="1:9" ht="12.75" customHeight="1" x14ac:dyDescent="0.25">
      <c r="A257" s="1">
        <v>1971</v>
      </c>
      <c r="B257">
        <v>4</v>
      </c>
      <c r="C257" s="4">
        <v>26.79</v>
      </c>
      <c r="D257" s="4">
        <v>27.55</v>
      </c>
      <c r="E257" s="4">
        <v>-0.76</v>
      </c>
      <c r="F257" s="6">
        <f>IF(INDEX(Nino34_long!$B$82:$M$146,INT((ROW($A257)-ROW($A$2))/12)+1,MOD(ROW($A257)-ROW($A$2),12)+1)=-99.99,"",INDEX(Nino34_long!$B$82:$M$146,INT((ROW($A257)-ROW($A$2))/12)+1,MOD(ROW($A257)-ROW($A$2),12)+1))</f>
        <v>26.8</v>
      </c>
      <c r="G257" s="8" t="str">
        <f t="shared" si="14"/>
        <v>No_Start</v>
      </c>
      <c r="H257" s="8" t="str">
        <f t="shared" si="15"/>
        <v>No_</v>
      </c>
      <c r="I257" s="8">
        <f t="shared" si="16"/>
        <v>0.5</v>
      </c>
    </row>
    <row r="258" spans="1:9" ht="12.75" customHeight="1" x14ac:dyDescent="0.25">
      <c r="A258" s="1">
        <v>1971</v>
      </c>
      <c r="B258">
        <v>5</v>
      </c>
      <c r="C258" s="4">
        <v>27.06</v>
      </c>
      <c r="D258" s="4">
        <v>27.65</v>
      </c>
      <c r="E258" s="4">
        <v>-0.59</v>
      </c>
      <c r="F258" s="6">
        <f>IF(INDEX(Nino34_long!$B$82:$M$146,INT((ROW($A258)-ROW($A$2))/12)+1,MOD(ROW($A258)-ROW($A$2),12)+1)=-99.99,"",INDEX(Nino34_long!$B$82:$M$146,INT((ROW($A258)-ROW($A$2))/12)+1,MOD(ROW($A258)-ROW($A$2),12)+1))</f>
        <v>27.04</v>
      </c>
      <c r="G258" s="8" t="str">
        <f t="shared" si="14"/>
        <v>No_Start</v>
      </c>
      <c r="H258" s="8" t="str">
        <f t="shared" si="15"/>
        <v>No_</v>
      </c>
      <c r="I258" s="8">
        <f t="shared" si="16"/>
        <v>0.5</v>
      </c>
    </row>
    <row r="259" spans="1:9" ht="12.75" customHeight="1" x14ac:dyDescent="0.25">
      <c r="A259" s="1">
        <v>1971</v>
      </c>
      <c r="B259">
        <v>6</v>
      </c>
      <c r="C259" s="4">
        <v>26.7</v>
      </c>
      <c r="D259" s="4">
        <v>27.47</v>
      </c>
      <c r="E259" s="4">
        <v>-0.77</v>
      </c>
      <c r="F259" s="6">
        <f>IF(INDEX(Nino34_long!$B$82:$M$146,INT((ROW($A259)-ROW($A$2))/12)+1,MOD(ROW($A259)-ROW($A$2),12)+1)=-99.99,"",INDEX(Nino34_long!$B$82:$M$146,INT((ROW($A259)-ROW($A$2))/12)+1,MOD(ROW($A259)-ROW($A$2),12)+1))</f>
        <v>26.91</v>
      </c>
      <c r="G259" s="8" t="str">
        <f t="shared" ref="G259:G322" si="17">IF(AND(E258&lt;0.5,E259&gt;=0.5,E260&gt;=0.5,E261&gt;=0.5,E262&gt;=0.5,E263&gt;=0.5),"Start_ElNino", "No_Start")</f>
        <v>No_Start</v>
      </c>
      <c r="H259" s="8" t="str">
        <f t="shared" ref="H259:H322" si="18">IF(AND(OR(G259="Start_ElNino",H258="Yes"),E259&gt;=0.5),"Yes","No_")</f>
        <v>No_</v>
      </c>
      <c r="I259" s="8">
        <f t="shared" ref="I259:I322" si="19">IF(H259="No_",0.5,E259)</f>
        <v>0.5</v>
      </c>
    </row>
    <row r="260" spans="1:9" ht="12.75" customHeight="1" x14ac:dyDescent="0.25">
      <c r="A260" s="1">
        <v>1971</v>
      </c>
      <c r="B260">
        <v>7</v>
      </c>
      <c r="C260" s="4">
        <v>26.29</v>
      </c>
      <c r="D260" s="4">
        <v>27.05</v>
      </c>
      <c r="E260" s="4">
        <v>-0.77</v>
      </c>
      <c r="F260" s="6">
        <f>IF(INDEX(Nino34_long!$B$82:$M$146,INT((ROW($A260)-ROW($A$2))/12)+1,MOD(ROW($A260)-ROW($A$2),12)+1)=-99.99,"",INDEX(Nino34_long!$B$82:$M$146,INT((ROW($A260)-ROW($A$2))/12)+1,MOD(ROW($A260)-ROW($A$2),12)+1))</f>
        <v>26.59</v>
      </c>
      <c r="G260" s="8" t="str">
        <f t="shared" si="17"/>
        <v>No_Start</v>
      </c>
      <c r="H260" s="8" t="str">
        <f t="shared" si="18"/>
        <v>No_</v>
      </c>
      <c r="I260" s="8">
        <f t="shared" si="19"/>
        <v>0.5</v>
      </c>
    </row>
    <row r="261" spans="1:9" ht="12.75" customHeight="1" x14ac:dyDescent="0.25">
      <c r="A261" s="1">
        <v>1971</v>
      </c>
      <c r="B261">
        <v>8</v>
      </c>
      <c r="C261" s="4">
        <v>25.97</v>
      </c>
      <c r="D261" s="4">
        <v>26.66</v>
      </c>
      <c r="E261" s="4">
        <v>-0.69</v>
      </c>
      <c r="F261" s="6">
        <f>IF(INDEX(Nino34_long!$B$82:$M$146,INT((ROW($A261)-ROW($A$2))/12)+1,MOD(ROW($A261)-ROW($A$2),12)+1)=-99.99,"",INDEX(Nino34_long!$B$82:$M$146,INT((ROW($A261)-ROW($A$2))/12)+1,MOD(ROW($A261)-ROW($A$2),12)+1))</f>
        <v>26.22</v>
      </c>
      <c r="G261" s="8" t="str">
        <f t="shared" si="17"/>
        <v>No_Start</v>
      </c>
      <c r="H261" s="8" t="str">
        <f t="shared" si="18"/>
        <v>No_</v>
      </c>
      <c r="I261" s="8">
        <f t="shared" si="19"/>
        <v>0.5</v>
      </c>
    </row>
    <row r="262" spans="1:9" ht="12.75" customHeight="1" x14ac:dyDescent="0.25">
      <c r="A262" s="1">
        <v>1971</v>
      </c>
      <c r="B262">
        <v>9</v>
      </c>
      <c r="C262" s="4">
        <v>25.93</v>
      </c>
      <c r="D262" s="4">
        <v>26.56</v>
      </c>
      <c r="E262" s="4">
        <v>-0.63</v>
      </c>
      <c r="F262" s="6">
        <f>IF(INDEX(Nino34_long!$B$82:$M$146,INT((ROW($A262)-ROW($A$2))/12)+1,MOD(ROW($A262)-ROW($A$2),12)+1)=-99.99,"",INDEX(Nino34_long!$B$82:$M$146,INT((ROW($A262)-ROW($A$2))/12)+1,MOD(ROW($A262)-ROW($A$2),12)+1))</f>
        <v>26</v>
      </c>
      <c r="G262" s="8" t="str">
        <f t="shared" si="17"/>
        <v>No_Start</v>
      </c>
      <c r="H262" s="8" t="str">
        <f t="shared" si="18"/>
        <v>No_</v>
      </c>
      <c r="I262" s="8">
        <f t="shared" si="19"/>
        <v>0.5</v>
      </c>
    </row>
    <row r="263" spans="1:9" ht="12.75" customHeight="1" x14ac:dyDescent="0.25">
      <c r="A263" s="1">
        <v>1971</v>
      </c>
      <c r="B263">
        <v>10</v>
      </c>
      <c r="C263" s="4">
        <v>25.64</v>
      </c>
      <c r="D263" s="4">
        <v>26.56</v>
      </c>
      <c r="E263" s="4">
        <v>-0.92</v>
      </c>
      <c r="F263" s="6">
        <f>IF(INDEX(Nino34_long!$B$82:$M$146,INT((ROW($A263)-ROW($A$2))/12)+1,MOD(ROW($A263)-ROW($A$2),12)+1)=-99.99,"",INDEX(Nino34_long!$B$82:$M$146,INT((ROW($A263)-ROW($A$2))/12)+1,MOD(ROW($A263)-ROW($A$2),12)+1))</f>
        <v>25.95</v>
      </c>
      <c r="G263" s="8" t="str">
        <f t="shared" si="17"/>
        <v>No_Start</v>
      </c>
      <c r="H263" s="8" t="str">
        <f t="shared" si="18"/>
        <v>No_</v>
      </c>
      <c r="I263" s="8">
        <f t="shared" si="19"/>
        <v>0.5</v>
      </c>
    </row>
    <row r="264" spans="1:9" ht="12.75" customHeight="1" x14ac:dyDescent="0.25">
      <c r="A264" s="1">
        <v>1971</v>
      </c>
      <c r="B264">
        <v>11</v>
      </c>
      <c r="C264" s="4">
        <v>25.69</v>
      </c>
      <c r="D264" s="4">
        <v>26.55</v>
      </c>
      <c r="E264" s="4">
        <v>-0.87</v>
      </c>
      <c r="F264" s="6">
        <f>IF(INDEX(Nino34_long!$B$82:$M$146,INT((ROW($A264)-ROW($A$2))/12)+1,MOD(ROW($A264)-ROW($A$2),12)+1)=-99.99,"",INDEX(Nino34_long!$B$82:$M$146,INT((ROW($A264)-ROW($A$2))/12)+1,MOD(ROW($A264)-ROW($A$2),12)+1))</f>
        <v>25.8</v>
      </c>
      <c r="G264" s="8" t="str">
        <f t="shared" si="17"/>
        <v>No_Start</v>
      </c>
      <c r="H264" s="8" t="str">
        <f t="shared" si="18"/>
        <v>No_</v>
      </c>
      <c r="I264" s="8">
        <f t="shared" si="19"/>
        <v>0.5</v>
      </c>
    </row>
    <row r="265" spans="1:9" ht="12.75" customHeight="1" x14ac:dyDescent="0.25">
      <c r="A265" s="1">
        <v>1971</v>
      </c>
      <c r="B265">
        <v>12</v>
      </c>
      <c r="C265" s="4">
        <v>25.55</v>
      </c>
      <c r="D265" s="4">
        <v>26.52</v>
      </c>
      <c r="E265" s="4">
        <v>-0.97</v>
      </c>
      <c r="F265" s="6">
        <f>IF(INDEX(Nino34_long!$B$82:$M$146,INT((ROW($A265)-ROW($A$2))/12)+1,MOD(ROW($A265)-ROW($A$2),12)+1)=-99.99,"",INDEX(Nino34_long!$B$82:$M$146,INT((ROW($A265)-ROW($A$2))/12)+1,MOD(ROW($A265)-ROW($A$2),12)+1))</f>
        <v>25.69</v>
      </c>
      <c r="G265" s="8" t="str">
        <f t="shared" si="17"/>
        <v>No_Start</v>
      </c>
      <c r="H265" s="8" t="str">
        <f t="shared" si="18"/>
        <v>No_</v>
      </c>
      <c r="I265" s="8">
        <f t="shared" si="19"/>
        <v>0.5</v>
      </c>
    </row>
    <row r="266" spans="1:9" ht="12.75" customHeight="1" x14ac:dyDescent="0.25">
      <c r="A266" s="1">
        <v>1972</v>
      </c>
      <c r="B266">
        <v>1</v>
      </c>
      <c r="C266" s="4">
        <v>25.85</v>
      </c>
      <c r="D266" s="4">
        <v>26.52</v>
      </c>
      <c r="E266" s="4">
        <v>-0.67</v>
      </c>
      <c r="F266" s="6">
        <f>IF(INDEX(Nino34_long!$B$82:$M$146,INT((ROW($A266)-ROW($A$2))/12)+1,MOD(ROW($A266)-ROW($A$2),12)+1)=-99.99,"",INDEX(Nino34_long!$B$82:$M$146,INT((ROW($A266)-ROW($A$2))/12)+1,MOD(ROW($A266)-ROW($A$2),12)+1))</f>
        <v>26</v>
      </c>
      <c r="G266" s="8" t="str">
        <f t="shared" si="17"/>
        <v>No_Start</v>
      </c>
      <c r="H266" s="8" t="str">
        <f t="shared" si="18"/>
        <v>No_</v>
      </c>
      <c r="I266" s="8">
        <f t="shared" si="19"/>
        <v>0.5</v>
      </c>
    </row>
    <row r="267" spans="1:9" ht="12.75" customHeight="1" x14ac:dyDescent="0.25">
      <c r="A267" s="1">
        <v>1972</v>
      </c>
      <c r="B267">
        <v>2</v>
      </c>
      <c r="C267" s="4">
        <v>26.43</v>
      </c>
      <c r="D267" s="4">
        <v>26.72</v>
      </c>
      <c r="E267" s="4">
        <v>-0.28000000000000003</v>
      </c>
      <c r="F267" s="6">
        <f>IF(INDEX(Nino34_long!$B$82:$M$146,INT((ROW($A267)-ROW($A$2))/12)+1,MOD(ROW($A267)-ROW($A$2),12)+1)=-99.99,"",INDEX(Nino34_long!$B$82:$M$146,INT((ROW($A267)-ROW($A$2))/12)+1,MOD(ROW($A267)-ROW($A$2),12)+1))</f>
        <v>26.55</v>
      </c>
      <c r="G267" s="8" t="str">
        <f t="shared" si="17"/>
        <v>No_Start</v>
      </c>
      <c r="H267" s="8" t="str">
        <f t="shared" si="18"/>
        <v>No_</v>
      </c>
      <c r="I267" s="8">
        <f t="shared" si="19"/>
        <v>0.5</v>
      </c>
    </row>
    <row r="268" spans="1:9" ht="12.75" customHeight="1" x14ac:dyDescent="0.25">
      <c r="A268" s="1">
        <v>1972</v>
      </c>
      <c r="B268">
        <v>3</v>
      </c>
      <c r="C268" s="4">
        <v>27.22</v>
      </c>
      <c r="D268" s="4">
        <v>27.18</v>
      </c>
      <c r="E268" s="4">
        <v>0.04</v>
      </c>
      <c r="F268" s="6">
        <f>IF(INDEX(Nino34_long!$B$82:$M$146,INT((ROW($A268)-ROW($A$2))/12)+1,MOD(ROW($A268)-ROW($A$2),12)+1)=-99.99,"",INDEX(Nino34_long!$B$82:$M$146,INT((ROW($A268)-ROW($A$2))/12)+1,MOD(ROW($A268)-ROW($A$2),12)+1))</f>
        <v>27</v>
      </c>
      <c r="G268" s="8" t="str">
        <f t="shared" si="17"/>
        <v>No_Start</v>
      </c>
      <c r="H268" s="8" t="str">
        <f t="shared" si="18"/>
        <v>No_</v>
      </c>
      <c r="I268" s="8">
        <f t="shared" si="19"/>
        <v>0.5</v>
      </c>
    </row>
    <row r="269" spans="1:9" ht="12.75" customHeight="1" x14ac:dyDescent="0.25">
      <c r="A269" s="1">
        <v>1972</v>
      </c>
      <c r="B269">
        <v>4</v>
      </c>
      <c r="C269" s="4">
        <v>27.94</v>
      </c>
      <c r="D269" s="4">
        <v>27.55</v>
      </c>
      <c r="E269" s="4">
        <v>0.39</v>
      </c>
      <c r="F269" s="6">
        <f>IF(INDEX(Nino34_long!$B$82:$M$146,INT((ROW($A269)-ROW($A$2))/12)+1,MOD(ROW($A269)-ROW($A$2),12)+1)=-99.99,"",INDEX(Nino34_long!$B$82:$M$146,INT((ROW($A269)-ROW($A$2))/12)+1,MOD(ROW($A269)-ROW($A$2),12)+1))</f>
        <v>27.98</v>
      </c>
      <c r="G269" s="8" t="str">
        <f t="shared" si="17"/>
        <v>No_Start</v>
      </c>
      <c r="H269" s="8" t="str">
        <f t="shared" si="18"/>
        <v>No_</v>
      </c>
      <c r="I269" s="8">
        <f t="shared" si="19"/>
        <v>0.5</v>
      </c>
    </row>
    <row r="270" spans="1:9" ht="12.75" customHeight="1" x14ac:dyDescent="0.25">
      <c r="A270" s="1">
        <v>1972</v>
      </c>
      <c r="B270">
        <v>5</v>
      </c>
      <c r="C270" s="4">
        <v>28.27</v>
      </c>
      <c r="D270" s="4">
        <v>27.65</v>
      </c>
      <c r="E270" s="4">
        <v>0.62</v>
      </c>
      <c r="F270" s="6">
        <f>IF(INDEX(Nino34_long!$B$82:$M$146,INT((ROW($A270)-ROW($A$2))/12)+1,MOD(ROW($A270)-ROW($A$2),12)+1)=-99.99,"",INDEX(Nino34_long!$B$82:$M$146,INT((ROW($A270)-ROW($A$2))/12)+1,MOD(ROW($A270)-ROW($A$2),12)+1))</f>
        <v>28.19</v>
      </c>
      <c r="G270" s="8" t="str">
        <f t="shared" si="17"/>
        <v>Start_ElNino</v>
      </c>
      <c r="H270" s="8" t="str">
        <f t="shared" si="18"/>
        <v>Yes</v>
      </c>
      <c r="I270" s="8">
        <f t="shared" si="19"/>
        <v>0.62</v>
      </c>
    </row>
    <row r="271" spans="1:9" ht="12.75" customHeight="1" x14ac:dyDescent="0.25">
      <c r="A271" s="1">
        <v>1972</v>
      </c>
      <c r="B271">
        <v>6</v>
      </c>
      <c r="C271" s="4">
        <v>28.23</v>
      </c>
      <c r="D271" s="4">
        <v>27.47</v>
      </c>
      <c r="E271" s="4">
        <v>0.77</v>
      </c>
      <c r="F271" s="6">
        <f>IF(INDEX(Nino34_long!$B$82:$M$146,INT((ROW($A271)-ROW($A$2))/12)+1,MOD(ROW($A271)-ROW($A$2),12)+1)=-99.99,"",INDEX(Nino34_long!$B$82:$M$146,INT((ROW($A271)-ROW($A$2))/12)+1,MOD(ROW($A271)-ROW($A$2),12)+1))</f>
        <v>28.35</v>
      </c>
      <c r="G271" s="8" t="str">
        <f t="shared" si="17"/>
        <v>No_Start</v>
      </c>
      <c r="H271" s="8" t="str">
        <f t="shared" si="18"/>
        <v>Yes</v>
      </c>
      <c r="I271" s="8">
        <f t="shared" si="19"/>
        <v>0.77</v>
      </c>
    </row>
    <row r="272" spans="1:9" ht="12.75" customHeight="1" x14ac:dyDescent="0.25">
      <c r="A272" s="1">
        <v>1972</v>
      </c>
      <c r="B272">
        <v>7</v>
      </c>
      <c r="C272" s="4">
        <v>28.18</v>
      </c>
      <c r="D272" s="4">
        <v>27.05</v>
      </c>
      <c r="E272" s="4">
        <v>1.1299999999999999</v>
      </c>
      <c r="F272" s="6">
        <f>IF(INDEX(Nino34_long!$B$82:$M$146,INT((ROW($A272)-ROW($A$2))/12)+1,MOD(ROW($A272)-ROW($A$2),12)+1)=-99.99,"",INDEX(Nino34_long!$B$82:$M$146,INT((ROW($A272)-ROW($A$2))/12)+1,MOD(ROW($A272)-ROW($A$2),12)+1))</f>
        <v>28.06</v>
      </c>
      <c r="G272" s="8" t="str">
        <f t="shared" si="17"/>
        <v>No_Start</v>
      </c>
      <c r="H272" s="8" t="str">
        <f t="shared" si="18"/>
        <v>Yes</v>
      </c>
      <c r="I272" s="8">
        <f t="shared" si="19"/>
        <v>1.1299999999999999</v>
      </c>
    </row>
    <row r="273" spans="1:9" ht="12.75" customHeight="1" x14ac:dyDescent="0.25">
      <c r="A273" s="1">
        <v>1972</v>
      </c>
      <c r="B273">
        <v>8</v>
      </c>
      <c r="C273" s="4">
        <v>28.1</v>
      </c>
      <c r="D273" s="4">
        <v>26.66</v>
      </c>
      <c r="E273" s="4">
        <v>1.44</v>
      </c>
      <c r="F273" s="6">
        <f>IF(INDEX(Nino34_long!$B$82:$M$146,INT((ROW($A273)-ROW($A$2))/12)+1,MOD(ROW($A273)-ROW($A$2),12)+1)=-99.99,"",INDEX(Nino34_long!$B$82:$M$146,INT((ROW($A273)-ROW($A$2))/12)+1,MOD(ROW($A273)-ROW($A$2),12)+1))</f>
        <v>28.18</v>
      </c>
      <c r="G273" s="8" t="str">
        <f t="shared" si="17"/>
        <v>No_Start</v>
      </c>
      <c r="H273" s="8" t="str">
        <f t="shared" si="18"/>
        <v>Yes</v>
      </c>
      <c r="I273" s="8">
        <f t="shared" si="19"/>
        <v>1.44</v>
      </c>
    </row>
    <row r="274" spans="1:9" ht="12.75" customHeight="1" x14ac:dyDescent="0.25">
      <c r="A274" s="1">
        <v>1972</v>
      </c>
      <c r="B274">
        <v>9</v>
      </c>
      <c r="C274" s="4">
        <v>28.09</v>
      </c>
      <c r="D274" s="4">
        <v>26.56</v>
      </c>
      <c r="E274" s="4">
        <v>1.54</v>
      </c>
      <c r="F274" s="6">
        <f>IF(INDEX(Nino34_long!$B$82:$M$146,INT((ROW($A274)-ROW($A$2))/12)+1,MOD(ROW($A274)-ROW($A$2),12)+1)=-99.99,"",INDEX(Nino34_long!$B$82:$M$146,INT((ROW($A274)-ROW($A$2))/12)+1,MOD(ROW($A274)-ROW($A$2),12)+1))</f>
        <v>27.94</v>
      </c>
      <c r="G274" s="8" t="str">
        <f t="shared" si="17"/>
        <v>No_Start</v>
      </c>
      <c r="H274" s="8" t="str">
        <f t="shared" si="18"/>
        <v>Yes</v>
      </c>
      <c r="I274" s="8">
        <f t="shared" si="19"/>
        <v>1.54</v>
      </c>
    </row>
    <row r="275" spans="1:9" ht="12.75" customHeight="1" x14ac:dyDescent="0.25">
      <c r="A275" s="1">
        <v>1972</v>
      </c>
      <c r="B275">
        <v>10</v>
      </c>
      <c r="C275" s="4">
        <v>28.45</v>
      </c>
      <c r="D275" s="4">
        <v>26.56</v>
      </c>
      <c r="E275" s="4">
        <v>1.89</v>
      </c>
      <c r="F275" s="6">
        <f>IF(INDEX(Nino34_long!$B$82:$M$146,INT((ROW($A275)-ROW($A$2))/12)+1,MOD(ROW($A275)-ROW($A$2),12)+1)=-99.99,"",INDEX(Nino34_long!$B$82:$M$146,INT((ROW($A275)-ROW($A$2))/12)+1,MOD(ROW($A275)-ROW($A$2),12)+1))</f>
        <v>28.5</v>
      </c>
      <c r="G275" s="8" t="str">
        <f t="shared" si="17"/>
        <v>No_Start</v>
      </c>
      <c r="H275" s="8" t="str">
        <f t="shared" si="18"/>
        <v>Yes</v>
      </c>
      <c r="I275" s="8">
        <f t="shared" si="19"/>
        <v>1.89</v>
      </c>
    </row>
    <row r="276" spans="1:9" ht="12.75" customHeight="1" x14ac:dyDescent="0.25">
      <c r="A276" s="1">
        <v>1972</v>
      </c>
      <c r="B276">
        <v>11</v>
      </c>
      <c r="C276" s="4">
        <v>28.68</v>
      </c>
      <c r="D276" s="4">
        <v>26.55</v>
      </c>
      <c r="E276" s="4">
        <v>2.13</v>
      </c>
      <c r="F276" s="6">
        <f>IF(INDEX(Nino34_long!$B$82:$M$146,INT((ROW($A276)-ROW($A$2))/12)+1,MOD(ROW($A276)-ROW($A$2),12)+1)=-99.99,"",INDEX(Nino34_long!$B$82:$M$146,INT((ROW($A276)-ROW($A$2))/12)+1,MOD(ROW($A276)-ROW($A$2),12)+1))</f>
        <v>28.53</v>
      </c>
      <c r="G276" s="8" t="str">
        <f t="shared" si="17"/>
        <v>No_Start</v>
      </c>
      <c r="H276" s="8" t="str">
        <f t="shared" si="18"/>
        <v>Yes</v>
      </c>
      <c r="I276" s="8">
        <f t="shared" si="19"/>
        <v>2.13</v>
      </c>
    </row>
    <row r="277" spans="1:9" ht="12.75" customHeight="1" x14ac:dyDescent="0.25">
      <c r="A277" s="1">
        <v>1972</v>
      </c>
      <c r="B277">
        <v>12</v>
      </c>
      <c r="C277" s="4">
        <v>28.8</v>
      </c>
      <c r="D277" s="4">
        <v>26.52</v>
      </c>
      <c r="E277" s="4">
        <v>2.27</v>
      </c>
      <c r="F277" s="6">
        <f>IF(INDEX(Nino34_long!$B$82:$M$146,INT((ROW($A277)-ROW($A$2))/12)+1,MOD(ROW($A277)-ROW($A$2),12)+1)=-99.99,"",INDEX(Nino34_long!$B$82:$M$146,INT((ROW($A277)-ROW($A$2))/12)+1,MOD(ROW($A277)-ROW($A$2),12)+1))</f>
        <v>28.78</v>
      </c>
      <c r="G277" s="8" t="str">
        <f t="shared" si="17"/>
        <v>No_Start</v>
      </c>
      <c r="H277" s="8" t="str">
        <f t="shared" si="18"/>
        <v>Yes</v>
      </c>
      <c r="I277" s="8">
        <f t="shared" si="19"/>
        <v>2.27</v>
      </c>
    </row>
    <row r="278" spans="1:9" ht="12.75" customHeight="1" x14ac:dyDescent="0.25">
      <c r="A278" s="1">
        <v>1973</v>
      </c>
      <c r="B278">
        <v>1</v>
      </c>
      <c r="C278" s="4">
        <v>28.43</v>
      </c>
      <c r="D278" s="4">
        <v>26.52</v>
      </c>
      <c r="E278" s="4">
        <v>1.91</v>
      </c>
      <c r="F278" s="6">
        <f>IF(INDEX(Nino34_long!$B$82:$M$146,INT((ROW($A278)-ROW($A$2))/12)+1,MOD(ROW($A278)-ROW($A$2),12)+1)=-99.99,"",INDEX(Nino34_long!$B$82:$M$146,INT((ROW($A278)-ROW($A$2))/12)+1,MOD(ROW($A278)-ROW($A$2),12)+1))</f>
        <v>28.18</v>
      </c>
      <c r="G278" s="8" t="str">
        <f t="shared" si="17"/>
        <v>No_Start</v>
      </c>
      <c r="H278" s="8" t="str">
        <f t="shared" si="18"/>
        <v>Yes</v>
      </c>
      <c r="I278" s="8">
        <f t="shared" si="19"/>
        <v>1.91</v>
      </c>
    </row>
    <row r="279" spans="1:9" ht="12.75" customHeight="1" x14ac:dyDescent="0.25">
      <c r="A279" s="1">
        <v>1973</v>
      </c>
      <c r="B279">
        <v>2</v>
      </c>
      <c r="C279" s="4">
        <v>27.99</v>
      </c>
      <c r="D279" s="4">
        <v>26.72</v>
      </c>
      <c r="E279" s="4">
        <v>1.28</v>
      </c>
      <c r="F279" s="6">
        <f>IF(INDEX(Nino34_long!$B$82:$M$146,INT((ROW($A279)-ROW($A$2))/12)+1,MOD(ROW($A279)-ROW($A$2),12)+1)=-99.99,"",INDEX(Nino34_long!$B$82:$M$146,INT((ROW($A279)-ROW($A$2))/12)+1,MOD(ROW($A279)-ROW($A$2),12)+1))</f>
        <v>27.84</v>
      </c>
      <c r="G279" s="8" t="str">
        <f t="shared" si="17"/>
        <v>No_Start</v>
      </c>
      <c r="H279" s="8" t="str">
        <f t="shared" si="18"/>
        <v>Yes</v>
      </c>
      <c r="I279" s="8">
        <f t="shared" si="19"/>
        <v>1.28</v>
      </c>
    </row>
    <row r="280" spans="1:9" ht="12.75" customHeight="1" x14ac:dyDescent="0.25">
      <c r="A280" s="1">
        <v>1973</v>
      </c>
      <c r="B280">
        <v>3</v>
      </c>
      <c r="C280" s="4">
        <v>27.72</v>
      </c>
      <c r="D280" s="4">
        <v>27.18</v>
      </c>
      <c r="E280" s="4">
        <v>0.54</v>
      </c>
      <c r="F280" s="6">
        <f>IF(INDEX(Nino34_long!$B$82:$M$146,INT((ROW($A280)-ROW($A$2))/12)+1,MOD(ROW($A280)-ROW($A$2),12)+1)=-99.99,"",INDEX(Nino34_long!$B$82:$M$146,INT((ROW($A280)-ROW($A$2))/12)+1,MOD(ROW($A280)-ROW($A$2),12)+1))</f>
        <v>27.83</v>
      </c>
      <c r="G280" s="8" t="str">
        <f t="shared" si="17"/>
        <v>No_Start</v>
      </c>
      <c r="H280" s="8" t="str">
        <f t="shared" si="18"/>
        <v>Yes</v>
      </c>
      <c r="I280" s="8">
        <f t="shared" si="19"/>
        <v>0.54</v>
      </c>
    </row>
    <row r="281" spans="1:9" ht="12.75" customHeight="1" x14ac:dyDescent="0.25">
      <c r="A281" s="1">
        <v>1973</v>
      </c>
      <c r="B281">
        <v>4</v>
      </c>
      <c r="C281" s="4">
        <v>27.39</v>
      </c>
      <c r="D281" s="4">
        <v>27.55</v>
      </c>
      <c r="E281" s="4">
        <v>-0.16</v>
      </c>
      <c r="F281" s="6">
        <f>IF(INDEX(Nino34_long!$B$82:$M$146,INT((ROW($A281)-ROW($A$2))/12)+1,MOD(ROW($A281)-ROW($A$2),12)+1)=-99.99,"",INDEX(Nino34_long!$B$82:$M$146,INT((ROW($A281)-ROW($A$2))/12)+1,MOD(ROW($A281)-ROW($A$2),12)+1))</f>
        <v>27.7</v>
      </c>
      <c r="G281" s="8" t="str">
        <f t="shared" si="17"/>
        <v>No_Start</v>
      </c>
      <c r="H281" s="8" t="str">
        <f t="shared" si="18"/>
        <v>No_</v>
      </c>
      <c r="I281" s="8">
        <f t="shared" si="19"/>
        <v>0.5</v>
      </c>
    </row>
    <row r="282" spans="1:9" ht="12.75" customHeight="1" x14ac:dyDescent="0.25">
      <c r="A282" s="1">
        <v>1973</v>
      </c>
      <c r="B282">
        <v>5</v>
      </c>
      <c r="C282" s="4">
        <v>27.13</v>
      </c>
      <c r="D282" s="4">
        <v>27.65</v>
      </c>
      <c r="E282" s="4">
        <v>-0.53</v>
      </c>
      <c r="F282" s="6">
        <f>IF(INDEX(Nino34_long!$B$82:$M$146,INT((ROW($A282)-ROW($A$2))/12)+1,MOD(ROW($A282)-ROW($A$2),12)+1)=-99.99,"",INDEX(Nino34_long!$B$82:$M$146,INT((ROW($A282)-ROW($A$2))/12)+1,MOD(ROW($A282)-ROW($A$2),12)+1))</f>
        <v>27.3</v>
      </c>
      <c r="G282" s="8" t="str">
        <f t="shared" si="17"/>
        <v>No_Start</v>
      </c>
      <c r="H282" s="8" t="str">
        <f t="shared" si="18"/>
        <v>No_</v>
      </c>
      <c r="I282" s="8">
        <f t="shared" si="19"/>
        <v>0.5</v>
      </c>
    </row>
    <row r="283" spans="1:9" ht="12.75" customHeight="1" x14ac:dyDescent="0.25">
      <c r="A283" s="1">
        <v>1973</v>
      </c>
      <c r="B283">
        <v>6</v>
      </c>
      <c r="C283" s="4">
        <v>26.74</v>
      </c>
      <c r="D283" s="4">
        <v>27.47</v>
      </c>
      <c r="E283" s="4">
        <v>-0.73</v>
      </c>
      <c r="F283" s="6">
        <f>IF(INDEX(Nino34_long!$B$82:$M$146,INT((ROW($A283)-ROW($A$2))/12)+1,MOD(ROW($A283)-ROW($A$2),12)+1)=-99.99,"",INDEX(Nino34_long!$B$82:$M$146,INT((ROW($A283)-ROW($A$2))/12)+1,MOD(ROW($A283)-ROW($A$2),12)+1))</f>
        <v>26.83</v>
      </c>
      <c r="G283" s="8" t="str">
        <f t="shared" si="17"/>
        <v>No_Start</v>
      </c>
      <c r="H283" s="8" t="str">
        <f t="shared" si="18"/>
        <v>No_</v>
      </c>
      <c r="I283" s="8">
        <f t="shared" si="19"/>
        <v>0.5</v>
      </c>
    </row>
    <row r="284" spans="1:9" ht="12.75" customHeight="1" x14ac:dyDescent="0.25">
      <c r="A284" s="1">
        <v>1973</v>
      </c>
      <c r="B284">
        <v>7</v>
      </c>
      <c r="C284" s="4">
        <v>25.95</v>
      </c>
      <c r="D284" s="4">
        <v>27.05</v>
      </c>
      <c r="E284" s="4">
        <v>-1.1100000000000001</v>
      </c>
      <c r="F284" s="6">
        <f>IF(INDEX(Nino34_long!$B$82:$M$146,INT((ROW($A284)-ROW($A$2))/12)+1,MOD(ROW($A284)-ROW($A$2),12)+1)=-99.99,"",INDEX(Nino34_long!$B$82:$M$146,INT((ROW($A284)-ROW($A$2))/12)+1,MOD(ROW($A284)-ROW($A$2),12)+1))</f>
        <v>26.08</v>
      </c>
      <c r="G284" s="8" t="str">
        <f t="shared" si="17"/>
        <v>No_Start</v>
      </c>
      <c r="H284" s="8" t="str">
        <f t="shared" si="18"/>
        <v>No_</v>
      </c>
      <c r="I284" s="8">
        <f t="shared" si="19"/>
        <v>0.5</v>
      </c>
    </row>
    <row r="285" spans="1:9" ht="12.75" customHeight="1" x14ac:dyDescent="0.25">
      <c r="A285" s="1">
        <v>1973</v>
      </c>
      <c r="B285">
        <v>8</v>
      </c>
      <c r="C285" s="4">
        <v>25.46</v>
      </c>
      <c r="D285" s="4">
        <v>26.66</v>
      </c>
      <c r="E285" s="4">
        <v>-1.2</v>
      </c>
      <c r="F285" s="6">
        <f>IF(INDEX(Nino34_long!$B$82:$M$146,INT((ROW($A285)-ROW($A$2))/12)+1,MOD(ROW($A285)-ROW($A$2),12)+1)=-99.99,"",INDEX(Nino34_long!$B$82:$M$146,INT((ROW($A285)-ROW($A$2))/12)+1,MOD(ROW($A285)-ROW($A$2),12)+1))</f>
        <v>25.66</v>
      </c>
      <c r="G285" s="8" t="str">
        <f t="shared" si="17"/>
        <v>No_Start</v>
      </c>
      <c r="H285" s="8" t="str">
        <f t="shared" si="18"/>
        <v>No_</v>
      </c>
      <c r="I285" s="8">
        <f t="shared" si="19"/>
        <v>0.5</v>
      </c>
    </row>
    <row r="286" spans="1:9" ht="12.75" customHeight="1" x14ac:dyDescent="0.25">
      <c r="A286" s="1">
        <v>1973</v>
      </c>
      <c r="B286">
        <v>9</v>
      </c>
      <c r="C286" s="4">
        <v>25.32</v>
      </c>
      <c r="D286" s="4">
        <v>26.56</v>
      </c>
      <c r="E286" s="4">
        <v>-1.24</v>
      </c>
      <c r="F286" s="6">
        <f>IF(INDEX(Nino34_long!$B$82:$M$146,INT((ROW($A286)-ROW($A$2))/12)+1,MOD(ROW($A286)-ROW($A$2),12)+1)=-99.99,"",INDEX(Nino34_long!$B$82:$M$146,INT((ROW($A286)-ROW($A$2))/12)+1,MOD(ROW($A286)-ROW($A$2),12)+1))</f>
        <v>25.35</v>
      </c>
      <c r="G286" s="8" t="str">
        <f t="shared" si="17"/>
        <v>No_Start</v>
      </c>
      <c r="H286" s="8" t="str">
        <f t="shared" si="18"/>
        <v>No_</v>
      </c>
      <c r="I286" s="8">
        <f t="shared" si="19"/>
        <v>0.5</v>
      </c>
    </row>
    <row r="287" spans="1:9" ht="12.75" customHeight="1" x14ac:dyDescent="0.25">
      <c r="A287" s="1">
        <v>1973</v>
      </c>
      <c r="B287">
        <v>10</v>
      </c>
      <c r="C287" s="4">
        <v>25.04</v>
      </c>
      <c r="D287" s="4">
        <v>26.56</v>
      </c>
      <c r="E287" s="4">
        <v>-1.52</v>
      </c>
      <c r="F287" s="6">
        <f>IF(INDEX(Nino34_long!$B$82:$M$146,INT((ROW($A287)-ROW($A$2))/12)+1,MOD(ROW($A287)-ROW($A$2),12)+1)=-99.99,"",INDEX(Nino34_long!$B$82:$M$146,INT((ROW($A287)-ROW($A$2))/12)+1,MOD(ROW($A287)-ROW($A$2),12)+1))</f>
        <v>25.15</v>
      </c>
      <c r="G287" s="8" t="str">
        <f t="shared" si="17"/>
        <v>No_Start</v>
      </c>
      <c r="H287" s="8" t="str">
        <f t="shared" si="18"/>
        <v>No_</v>
      </c>
      <c r="I287" s="8">
        <f t="shared" si="19"/>
        <v>0.5</v>
      </c>
    </row>
    <row r="288" spans="1:9" ht="12.75" customHeight="1" x14ac:dyDescent="0.25">
      <c r="A288" s="1">
        <v>1973</v>
      </c>
      <c r="B288">
        <v>11</v>
      </c>
      <c r="C288" s="4">
        <v>24.51</v>
      </c>
      <c r="D288" s="4">
        <v>26.55</v>
      </c>
      <c r="E288" s="4">
        <v>-2.0499999999999998</v>
      </c>
      <c r="F288" s="6">
        <f>IF(INDEX(Nino34_long!$B$82:$M$146,INT((ROW($A288)-ROW($A$2))/12)+1,MOD(ROW($A288)-ROW($A$2),12)+1)=-99.99,"",INDEX(Nino34_long!$B$82:$M$146,INT((ROW($A288)-ROW($A$2))/12)+1,MOD(ROW($A288)-ROW($A$2),12)+1))</f>
        <v>24.58</v>
      </c>
      <c r="G288" s="8" t="str">
        <f t="shared" si="17"/>
        <v>No_Start</v>
      </c>
      <c r="H288" s="8" t="str">
        <f t="shared" si="18"/>
        <v>No_</v>
      </c>
      <c r="I288" s="8">
        <f t="shared" si="19"/>
        <v>0.5</v>
      </c>
    </row>
    <row r="289" spans="1:9" ht="12.75" customHeight="1" x14ac:dyDescent="0.25">
      <c r="A289" s="1">
        <v>1973</v>
      </c>
      <c r="B289">
        <v>12</v>
      </c>
      <c r="C289" s="4">
        <v>24.44</v>
      </c>
      <c r="D289" s="4">
        <v>26.52</v>
      </c>
      <c r="E289" s="4">
        <v>-2.08</v>
      </c>
      <c r="F289" s="6">
        <f>IF(INDEX(Nino34_long!$B$82:$M$146,INT((ROW($A289)-ROW($A$2))/12)+1,MOD(ROW($A289)-ROW($A$2),12)+1)=-99.99,"",INDEX(Nino34_long!$B$82:$M$146,INT((ROW($A289)-ROW($A$2))/12)+1,MOD(ROW($A289)-ROW($A$2),12)+1))</f>
        <v>24.41</v>
      </c>
      <c r="G289" s="8" t="str">
        <f t="shared" si="17"/>
        <v>No_Start</v>
      </c>
      <c r="H289" s="8" t="str">
        <f t="shared" si="18"/>
        <v>No_</v>
      </c>
      <c r="I289" s="8">
        <f t="shared" si="19"/>
        <v>0.5</v>
      </c>
    </row>
    <row r="290" spans="1:9" ht="12.75" customHeight="1" x14ac:dyDescent="0.25">
      <c r="A290" s="1">
        <v>1974</v>
      </c>
      <c r="B290">
        <v>1</v>
      </c>
      <c r="C290" s="4">
        <v>24.53</v>
      </c>
      <c r="D290" s="4">
        <v>26.52</v>
      </c>
      <c r="E290" s="4">
        <v>-1.99</v>
      </c>
      <c r="F290" s="6">
        <f>IF(INDEX(Nino34_long!$B$82:$M$146,INT((ROW($A290)-ROW($A$2))/12)+1,MOD(ROW($A290)-ROW($A$2),12)+1)=-99.99,"",INDEX(Nino34_long!$B$82:$M$146,INT((ROW($A290)-ROW($A$2))/12)+1,MOD(ROW($A290)-ROW($A$2),12)+1))</f>
        <v>24.56</v>
      </c>
      <c r="G290" s="8" t="str">
        <f t="shared" si="17"/>
        <v>No_Start</v>
      </c>
      <c r="H290" s="8" t="str">
        <f t="shared" si="18"/>
        <v>No_</v>
      </c>
      <c r="I290" s="8">
        <f t="shared" si="19"/>
        <v>0.5</v>
      </c>
    </row>
    <row r="291" spans="1:9" ht="12.75" customHeight="1" x14ac:dyDescent="0.25">
      <c r="A291" s="1">
        <v>1974</v>
      </c>
      <c r="B291">
        <v>2</v>
      </c>
      <c r="C291" s="4">
        <v>25.14</v>
      </c>
      <c r="D291" s="4">
        <v>26.72</v>
      </c>
      <c r="E291" s="4">
        <v>-1.57</v>
      </c>
      <c r="F291" s="6">
        <f>IF(INDEX(Nino34_long!$B$82:$M$146,INT((ROW($A291)-ROW($A$2))/12)+1,MOD(ROW($A291)-ROW($A$2),12)+1)=-99.99,"",INDEX(Nino34_long!$B$82:$M$146,INT((ROW($A291)-ROW($A$2))/12)+1,MOD(ROW($A291)-ROW($A$2),12)+1))</f>
        <v>25.26</v>
      </c>
      <c r="G291" s="8" t="str">
        <f t="shared" si="17"/>
        <v>No_Start</v>
      </c>
      <c r="H291" s="8" t="str">
        <f t="shared" si="18"/>
        <v>No_</v>
      </c>
      <c r="I291" s="8">
        <f t="shared" si="19"/>
        <v>0.5</v>
      </c>
    </row>
    <row r="292" spans="1:9" ht="12.75" customHeight="1" x14ac:dyDescent="0.25">
      <c r="A292" s="1">
        <v>1974</v>
      </c>
      <c r="B292">
        <v>3</v>
      </c>
      <c r="C292" s="4">
        <v>25.93</v>
      </c>
      <c r="D292" s="4">
        <v>27.18</v>
      </c>
      <c r="E292" s="4">
        <v>-1.24</v>
      </c>
      <c r="F292" s="6">
        <f>IF(INDEX(Nino34_long!$B$82:$M$146,INT((ROW($A292)-ROW($A$2))/12)+1,MOD(ROW($A292)-ROW($A$2),12)+1)=-99.99,"",INDEX(Nino34_long!$B$82:$M$146,INT((ROW($A292)-ROW($A$2))/12)+1,MOD(ROW($A292)-ROW($A$2),12)+1))</f>
        <v>25.82</v>
      </c>
      <c r="G292" s="8" t="str">
        <f t="shared" si="17"/>
        <v>No_Start</v>
      </c>
      <c r="H292" s="8" t="str">
        <f t="shared" si="18"/>
        <v>No_</v>
      </c>
      <c r="I292" s="8">
        <f t="shared" si="19"/>
        <v>0.5</v>
      </c>
    </row>
    <row r="293" spans="1:9" ht="12.75" customHeight="1" x14ac:dyDescent="0.25">
      <c r="A293" s="1">
        <v>1974</v>
      </c>
      <c r="B293">
        <v>4</v>
      </c>
      <c r="C293" s="4">
        <v>26.65</v>
      </c>
      <c r="D293" s="4">
        <v>27.55</v>
      </c>
      <c r="E293" s="4">
        <v>-0.9</v>
      </c>
      <c r="F293" s="6">
        <f>IF(INDEX(Nino34_long!$B$82:$M$146,INT((ROW($A293)-ROW($A$2))/12)+1,MOD(ROW($A293)-ROW($A$2),12)+1)=-99.99,"",INDEX(Nino34_long!$B$82:$M$146,INT((ROW($A293)-ROW($A$2))/12)+1,MOD(ROW($A293)-ROW($A$2),12)+1))</f>
        <v>26.77</v>
      </c>
      <c r="G293" s="8" t="str">
        <f t="shared" si="17"/>
        <v>No_Start</v>
      </c>
      <c r="H293" s="8" t="str">
        <f t="shared" si="18"/>
        <v>No_</v>
      </c>
      <c r="I293" s="8">
        <f t="shared" si="19"/>
        <v>0.5</v>
      </c>
    </row>
    <row r="294" spans="1:9" ht="12.75" customHeight="1" x14ac:dyDescent="0.25">
      <c r="A294" s="1">
        <v>1974</v>
      </c>
      <c r="B294">
        <v>5</v>
      </c>
      <c r="C294" s="4">
        <v>26.86</v>
      </c>
      <c r="D294" s="4">
        <v>27.65</v>
      </c>
      <c r="E294" s="4">
        <v>-0.8</v>
      </c>
      <c r="F294" s="6">
        <f>IF(INDEX(Nino34_long!$B$82:$M$146,INT((ROW($A294)-ROW($A$2))/12)+1,MOD(ROW($A294)-ROW($A$2),12)+1)=-99.99,"",INDEX(Nino34_long!$B$82:$M$146,INT((ROW($A294)-ROW($A$2))/12)+1,MOD(ROW($A294)-ROW($A$2),12)+1))</f>
        <v>27.07</v>
      </c>
      <c r="G294" s="8" t="str">
        <f t="shared" si="17"/>
        <v>No_Start</v>
      </c>
      <c r="H294" s="8" t="str">
        <f t="shared" si="18"/>
        <v>No_</v>
      </c>
      <c r="I294" s="8">
        <f t="shared" si="19"/>
        <v>0.5</v>
      </c>
    </row>
    <row r="295" spans="1:9" ht="12.75" customHeight="1" x14ac:dyDescent="0.25">
      <c r="A295" s="1">
        <v>1974</v>
      </c>
      <c r="B295">
        <v>6</v>
      </c>
      <c r="C295" s="4">
        <v>26.72</v>
      </c>
      <c r="D295" s="4">
        <v>27.47</v>
      </c>
      <c r="E295" s="4">
        <v>-0.75</v>
      </c>
      <c r="F295" s="6">
        <f>IF(INDEX(Nino34_long!$B$82:$M$146,INT((ROW($A295)-ROW($A$2))/12)+1,MOD(ROW($A295)-ROW($A$2),12)+1)=-99.99,"",INDEX(Nino34_long!$B$82:$M$146,INT((ROW($A295)-ROW($A$2))/12)+1,MOD(ROW($A295)-ROW($A$2),12)+1))</f>
        <v>26.99</v>
      </c>
      <c r="G295" s="8" t="str">
        <f t="shared" si="17"/>
        <v>No_Start</v>
      </c>
      <c r="H295" s="8" t="str">
        <f t="shared" si="18"/>
        <v>No_</v>
      </c>
      <c r="I295" s="8">
        <f t="shared" si="19"/>
        <v>0.5</v>
      </c>
    </row>
    <row r="296" spans="1:9" ht="12.75" customHeight="1" x14ac:dyDescent="0.25">
      <c r="A296" s="1">
        <v>1974</v>
      </c>
      <c r="B296">
        <v>7</v>
      </c>
      <c r="C296" s="4">
        <v>26.48</v>
      </c>
      <c r="D296" s="4">
        <v>27.05</v>
      </c>
      <c r="E296" s="4">
        <v>-0.56999999999999995</v>
      </c>
      <c r="F296" s="6">
        <f>IF(INDEX(Nino34_long!$B$82:$M$146,INT((ROW($A296)-ROW($A$2))/12)+1,MOD(ROW($A296)-ROW($A$2),12)+1)=-99.99,"",INDEX(Nino34_long!$B$82:$M$146,INT((ROW($A296)-ROW($A$2))/12)+1,MOD(ROW($A296)-ROW($A$2),12)+1))</f>
        <v>26.58</v>
      </c>
      <c r="G296" s="8" t="str">
        <f t="shared" si="17"/>
        <v>No_Start</v>
      </c>
      <c r="H296" s="8" t="str">
        <f t="shared" si="18"/>
        <v>No_</v>
      </c>
      <c r="I296" s="8">
        <f t="shared" si="19"/>
        <v>0.5</v>
      </c>
    </row>
    <row r="297" spans="1:9" ht="12.75" customHeight="1" x14ac:dyDescent="0.25">
      <c r="A297" s="1">
        <v>1974</v>
      </c>
      <c r="B297">
        <v>8</v>
      </c>
      <c r="C297" s="4">
        <v>26.36</v>
      </c>
      <c r="D297" s="4">
        <v>26.66</v>
      </c>
      <c r="E297" s="4">
        <v>-0.3</v>
      </c>
      <c r="F297" s="6">
        <f>IF(INDEX(Nino34_long!$B$82:$M$146,INT((ROW($A297)-ROW($A$2))/12)+1,MOD(ROW($A297)-ROW($A$2),12)+1)=-99.99,"",INDEX(Nino34_long!$B$82:$M$146,INT((ROW($A297)-ROW($A$2))/12)+1,MOD(ROW($A297)-ROW($A$2),12)+1))</f>
        <v>26.56</v>
      </c>
      <c r="G297" s="8" t="str">
        <f t="shared" si="17"/>
        <v>No_Start</v>
      </c>
      <c r="H297" s="8" t="str">
        <f t="shared" si="18"/>
        <v>No_</v>
      </c>
      <c r="I297" s="8">
        <f t="shared" si="19"/>
        <v>0.5</v>
      </c>
    </row>
    <row r="298" spans="1:9" ht="12.75" customHeight="1" x14ac:dyDescent="0.25">
      <c r="A298" s="1">
        <v>1974</v>
      </c>
      <c r="B298">
        <v>9</v>
      </c>
      <c r="C298" s="4">
        <v>26.22</v>
      </c>
      <c r="D298" s="4">
        <v>26.56</v>
      </c>
      <c r="E298" s="4">
        <v>-0.34</v>
      </c>
      <c r="F298" s="6">
        <f>IF(INDEX(Nino34_long!$B$82:$M$146,INT((ROW($A298)-ROW($A$2))/12)+1,MOD(ROW($A298)-ROW($A$2),12)+1)=-99.99,"",INDEX(Nino34_long!$B$82:$M$146,INT((ROW($A298)-ROW($A$2))/12)+1,MOD(ROW($A298)-ROW($A$2),12)+1))</f>
        <v>26.4</v>
      </c>
      <c r="G298" s="8" t="str">
        <f t="shared" si="17"/>
        <v>No_Start</v>
      </c>
      <c r="H298" s="8" t="str">
        <f t="shared" si="18"/>
        <v>No_</v>
      </c>
      <c r="I298" s="8">
        <f t="shared" si="19"/>
        <v>0.5</v>
      </c>
    </row>
    <row r="299" spans="1:9" ht="12.75" customHeight="1" x14ac:dyDescent="0.25">
      <c r="A299" s="1">
        <v>1974</v>
      </c>
      <c r="B299">
        <v>10</v>
      </c>
      <c r="C299" s="4">
        <v>25.91</v>
      </c>
      <c r="D299" s="4">
        <v>26.56</v>
      </c>
      <c r="E299" s="4">
        <v>-0.65</v>
      </c>
      <c r="F299" s="6">
        <f>IF(INDEX(Nino34_long!$B$82:$M$146,INT((ROW($A299)-ROW($A$2))/12)+1,MOD(ROW($A299)-ROW($A$2),12)+1)=-99.99,"",INDEX(Nino34_long!$B$82:$M$146,INT((ROW($A299)-ROW($A$2))/12)+1,MOD(ROW($A299)-ROW($A$2),12)+1))</f>
        <v>25.98</v>
      </c>
      <c r="G299" s="8" t="str">
        <f t="shared" si="17"/>
        <v>No_Start</v>
      </c>
      <c r="H299" s="8" t="str">
        <f t="shared" si="18"/>
        <v>No_</v>
      </c>
      <c r="I299" s="8">
        <f t="shared" si="19"/>
        <v>0.5</v>
      </c>
    </row>
    <row r="300" spans="1:9" ht="12.75" customHeight="1" x14ac:dyDescent="0.25">
      <c r="A300" s="1">
        <v>1974</v>
      </c>
      <c r="B300">
        <v>11</v>
      </c>
      <c r="C300" s="4">
        <v>25.63</v>
      </c>
      <c r="D300" s="4">
        <v>26.55</v>
      </c>
      <c r="E300" s="4">
        <v>-0.92</v>
      </c>
      <c r="F300" s="6">
        <f>IF(INDEX(Nino34_long!$B$82:$M$146,INT((ROW($A300)-ROW($A$2))/12)+1,MOD(ROW($A300)-ROW($A$2),12)+1)=-99.99,"",INDEX(Nino34_long!$B$82:$M$146,INT((ROW($A300)-ROW($A$2))/12)+1,MOD(ROW($A300)-ROW($A$2),12)+1))</f>
        <v>25.7</v>
      </c>
      <c r="G300" s="8" t="str">
        <f t="shared" si="17"/>
        <v>No_Start</v>
      </c>
      <c r="H300" s="8" t="str">
        <f t="shared" si="18"/>
        <v>No_</v>
      </c>
      <c r="I300" s="8">
        <f t="shared" si="19"/>
        <v>0.5</v>
      </c>
    </row>
    <row r="301" spans="1:9" ht="12.75" customHeight="1" x14ac:dyDescent="0.25">
      <c r="A301" s="1">
        <v>1974</v>
      </c>
      <c r="B301">
        <v>12</v>
      </c>
      <c r="C301" s="4">
        <v>25.7</v>
      </c>
      <c r="D301" s="4">
        <v>26.52</v>
      </c>
      <c r="E301" s="4">
        <v>-0.82</v>
      </c>
      <c r="F301" s="6">
        <f>IF(INDEX(Nino34_long!$B$82:$M$146,INT((ROW($A301)-ROW($A$2))/12)+1,MOD(ROW($A301)-ROW($A$2),12)+1)=-99.99,"",INDEX(Nino34_long!$B$82:$M$146,INT((ROW($A301)-ROW($A$2))/12)+1,MOD(ROW($A301)-ROW($A$2),12)+1))</f>
        <v>25.73</v>
      </c>
      <c r="G301" s="8" t="str">
        <f t="shared" si="17"/>
        <v>No_Start</v>
      </c>
      <c r="H301" s="8" t="str">
        <f t="shared" si="18"/>
        <v>No_</v>
      </c>
      <c r="I301" s="8">
        <f t="shared" si="19"/>
        <v>0.5</v>
      </c>
    </row>
    <row r="302" spans="1:9" ht="12.75" customHeight="1" x14ac:dyDescent="0.25">
      <c r="A302" s="1">
        <v>1975</v>
      </c>
      <c r="B302">
        <v>1</v>
      </c>
      <c r="C302" s="4">
        <v>26.19</v>
      </c>
      <c r="D302" s="4">
        <v>26.52</v>
      </c>
      <c r="E302" s="4">
        <v>-0.33</v>
      </c>
      <c r="F302" s="6">
        <f>IF(INDEX(Nino34_long!$B$82:$M$146,INT((ROW($A302)-ROW($A$2))/12)+1,MOD(ROW($A302)-ROW($A$2),12)+1)=-99.99,"",INDEX(Nino34_long!$B$82:$M$146,INT((ROW($A302)-ROW($A$2))/12)+1,MOD(ROW($A302)-ROW($A$2),12)+1))</f>
        <v>26.21</v>
      </c>
      <c r="G302" s="8" t="str">
        <f t="shared" si="17"/>
        <v>No_Start</v>
      </c>
      <c r="H302" s="8" t="str">
        <f t="shared" si="18"/>
        <v>No_</v>
      </c>
      <c r="I302" s="8">
        <f t="shared" si="19"/>
        <v>0.5</v>
      </c>
    </row>
    <row r="303" spans="1:9" ht="12.75" customHeight="1" x14ac:dyDescent="0.25">
      <c r="A303" s="1">
        <v>1975</v>
      </c>
      <c r="B303">
        <v>2</v>
      </c>
      <c r="C303" s="4">
        <v>26.24</v>
      </c>
      <c r="D303" s="4">
        <v>26.72</v>
      </c>
      <c r="E303" s="4">
        <v>-0.48</v>
      </c>
      <c r="F303" s="6">
        <f>IF(INDEX(Nino34_long!$B$82:$M$146,INT((ROW($A303)-ROW($A$2))/12)+1,MOD(ROW($A303)-ROW($A$2),12)+1)=-99.99,"",INDEX(Nino34_long!$B$82:$M$146,INT((ROW($A303)-ROW($A$2))/12)+1,MOD(ROW($A303)-ROW($A$2),12)+1))</f>
        <v>26.43</v>
      </c>
      <c r="G303" s="8" t="str">
        <f t="shared" si="17"/>
        <v>No_Start</v>
      </c>
      <c r="H303" s="8" t="str">
        <f t="shared" si="18"/>
        <v>No_</v>
      </c>
      <c r="I303" s="8">
        <f t="shared" si="19"/>
        <v>0.5</v>
      </c>
    </row>
    <row r="304" spans="1:9" ht="12.75" customHeight="1" x14ac:dyDescent="0.25">
      <c r="A304" s="1">
        <v>1975</v>
      </c>
      <c r="B304">
        <v>3</v>
      </c>
      <c r="C304" s="4">
        <v>26.46</v>
      </c>
      <c r="D304" s="4">
        <v>27.18</v>
      </c>
      <c r="E304" s="4">
        <v>-0.72</v>
      </c>
      <c r="F304" s="6">
        <f>IF(INDEX(Nino34_long!$B$82:$M$146,INT((ROW($A304)-ROW($A$2))/12)+1,MOD(ROW($A304)-ROW($A$2),12)+1)=-99.99,"",INDEX(Nino34_long!$B$82:$M$146,INT((ROW($A304)-ROW($A$2))/12)+1,MOD(ROW($A304)-ROW($A$2),12)+1))</f>
        <v>26.66</v>
      </c>
      <c r="G304" s="8" t="str">
        <f t="shared" si="17"/>
        <v>No_Start</v>
      </c>
      <c r="H304" s="8" t="str">
        <f t="shared" si="18"/>
        <v>No_</v>
      </c>
      <c r="I304" s="8">
        <f t="shared" si="19"/>
        <v>0.5</v>
      </c>
    </row>
    <row r="305" spans="1:9" ht="12.75" customHeight="1" x14ac:dyDescent="0.25">
      <c r="A305" s="1">
        <v>1975</v>
      </c>
      <c r="B305">
        <v>4</v>
      </c>
      <c r="C305" s="4">
        <v>27.01</v>
      </c>
      <c r="D305" s="4">
        <v>27.55</v>
      </c>
      <c r="E305" s="4">
        <v>-0.54</v>
      </c>
      <c r="F305" s="6">
        <f>IF(INDEX(Nino34_long!$B$82:$M$146,INT((ROW($A305)-ROW($A$2))/12)+1,MOD(ROW($A305)-ROW($A$2),12)+1)=-99.99,"",INDEX(Nino34_long!$B$82:$M$146,INT((ROW($A305)-ROW($A$2))/12)+1,MOD(ROW($A305)-ROW($A$2),12)+1))</f>
        <v>27.18</v>
      </c>
      <c r="G305" s="8" t="str">
        <f t="shared" si="17"/>
        <v>No_Start</v>
      </c>
      <c r="H305" s="8" t="str">
        <f t="shared" si="18"/>
        <v>No_</v>
      </c>
      <c r="I305" s="8">
        <f t="shared" si="19"/>
        <v>0.5</v>
      </c>
    </row>
    <row r="306" spans="1:9" ht="12.75" customHeight="1" x14ac:dyDescent="0.25">
      <c r="A306" s="1">
        <v>1975</v>
      </c>
      <c r="B306">
        <v>5</v>
      </c>
      <c r="C306" s="4">
        <v>26.97</v>
      </c>
      <c r="D306" s="4">
        <v>27.65</v>
      </c>
      <c r="E306" s="4">
        <v>-0.68</v>
      </c>
      <c r="F306" s="6">
        <f>IF(INDEX(Nino34_long!$B$82:$M$146,INT((ROW($A306)-ROW($A$2))/12)+1,MOD(ROW($A306)-ROW($A$2),12)+1)=-99.99,"",INDEX(Nino34_long!$B$82:$M$146,INT((ROW($A306)-ROW($A$2))/12)+1,MOD(ROW($A306)-ROW($A$2),12)+1))</f>
        <v>26.87</v>
      </c>
      <c r="G306" s="8" t="str">
        <f t="shared" si="17"/>
        <v>No_Start</v>
      </c>
      <c r="H306" s="8" t="str">
        <f t="shared" si="18"/>
        <v>No_</v>
      </c>
      <c r="I306" s="8">
        <f t="shared" si="19"/>
        <v>0.5</v>
      </c>
    </row>
    <row r="307" spans="1:9" ht="12.75" customHeight="1" x14ac:dyDescent="0.25">
      <c r="A307" s="1">
        <v>1975</v>
      </c>
      <c r="B307">
        <v>6</v>
      </c>
      <c r="C307" s="4">
        <v>26.3</v>
      </c>
      <c r="D307" s="4">
        <v>27.47</v>
      </c>
      <c r="E307" s="4">
        <v>-1.17</v>
      </c>
      <c r="F307" s="6">
        <f>IF(INDEX(Nino34_long!$B$82:$M$146,INT((ROW($A307)-ROW($A$2))/12)+1,MOD(ROW($A307)-ROW($A$2),12)+1)=-99.99,"",INDEX(Nino34_long!$B$82:$M$146,INT((ROW($A307)-ROW($A$2))/12)+1,MOD(ROW($A307)-ROW($A$2),12)+1))</f>
        <v>26.43</v>
      </c>
      <c r="G307" s="8" t="str">
        <f t="shared" si="17"/>
        <v>No_Start</v>
      </c>
      <c r="H307" s="8" t="str">
        <f t="shared" si="18"/>
        <v>No_</v>
      </c>
      <c r="I307" s="8">
        <f t="shared" si="19"/>
        <v>0.5</v>
      </c>
    </row>
    <row r="308" spans="1:9" ht="12.75" customHeight="1" x14ac:dyDescent="0.25">
      <c r="A308" s="1">
        <v>1975</v>
      </c>
      <c r="B308">
        <v>7</v>
      </c>
      <c r="C308" s="4">
        <v>25.98</v>
      </c>
      <c r="D308" s="4">
        <v>27.05</v>
      </c>
      <c r="E308" s="4">
        <v>-1.07</v>
      </c>
      <c r="F308" s="6">
        <f>IF(INDEX(Nino34_long!$B$82:$M$146,INT((ROW($A308)-ROW($A$2))/12)+1,MOD(ROW($A308)-ROW($A$2),12)+1)=-99.99,"",INDEX(Nino34_long!$B$82:$M$146,INT((ROW($A308)-ROW($A$2))/12)+1,MOD(ROW($A308)-ROW($A$2),12)+1))</f>
        <v>25.99</v>
      </c>
      <c r="G308" s="8" t="str">
        <f t="shared" si="17"/>
        <v>No_Start</v>
      </c>
      <c r="H308" s="8" t="str">
        <f t="shared" si="18"/>
        <v>No_</v>
      </c>
      <c r="I308" s="8">
        <f t="shared" si="19"/>
        <v>0.5</v>
      </c>
    </row>
    <row r="309" spans="1:9" ht="12.75" customHeight="1" x14ac:dyDescent="0.25">
      <c r="A309" s="1">
        <v>1975</v>
      </c>
      <c r="B309">
        <v>8</v>
      </c>
      <c r="C309" s="4">
        <v>25.47</v>
      </c>
      <c r="D309" s="4">
        <v>26.66</v>
      </c>
      <c r="E309" s="4">
        <v>-1.19</v>
      </c>
      <c r="F309" s="6">
        <f>IF(INDEX(Nino34_long!$B$82:$M$146,INT((ROW($A309)-ROW($A$2))/12)+1,MOD(ROW($A309)-ROW($A$2),12)+1)=-99.99,"",INDEX(Nino34_long!$B$82:$M$146,INT((ROW($A309)-ROW($A$2))/12)+1,MOD(ROW($A309)-ROW($A$2),12)+1))</f>
        <v>25.72</v>
      </c>
      <c r="G309" s="8" t="str">
        <f t="shared" si="17"/>
        <v>No_Start</v>
      </c>
      <c r="H309" s="8" t="str">
        <f t="shared" si="18"/>
        <v>No_</v>
      </c>
      <c r="I309" s="8">
        <f t="shared" si="19"/>
        <v>0.5</v>
      </c>
    </row>
    <row r="310" spans="1:9" ht="12.75" customHeight="1" x14ac:dyDescent="0.25">
      <c r="A310" s="1">
        <v>1975</v>
      </c>
      <c r="B310">
        <v>9</v>
      </c>
      <c r="C310" s="4">
        <v>25.2</v>
      </c>
      <c r="D310" s="4">
        <v>26.56</v>
      </c>
      <c r="E310" s="4">
        <v>-1.36</v>
      </c>
      <c r="F310" s="6">
        <f>IF(INDEX(Nino34_long!$B$82:$M$146,INT((ROW($A310)-ROW($A$2))/12)+1,MOD(ROW($A310)-ROW($A$2),12)+1)=-99.99,"",INDEX(Nino34_long!$B$82:$M$146,INT((ROW($A310)-ROW($A$2))/12)+1,MOD(ROW($A310)-ROW($A$2),12)+1))</f>
        <v>25.31</v>
      </c>
      <c r="G310" s="8" t="str">
        <f t="shared" si="17"/>
        <v>No_Start</v>
      </c>
      <c r="H310" s="8" t="str">
        <f t="shared" si="18"/>
        <v>No_</v>
      </c>
      <c r="I310" s="8">
        <f t="shared" si="19"/>
        <v>0.5</v>
      </c>
    </row>
    <row r="311" spans="1:9" ht="12.75" customHeight="1" x14ac:dyDescent="0.25">
      <c r="A311" s="1">
        <v>1975</v>
      </c>
      <c r="B311">
        <v>10</v>
      </c>
      <c r="C311" s="4">
        <v>24.87</v>
      </c>
      <c r="D311" s="4">
        <v>26.56</v>
      </c>
      <c r="E311" s="4">
        <v>-1.69</v>
      </c>
      <c r="F311" s="6">
        <f>IF(INDEX(Nino34_long!$B$82:$M$146,INT((ROW($A311)-ROW($A$2))/12)+1,MOD(ROW($A311)-ROW($A$2),12)+1)=-99.99,"",INDEX(Nino34_long!$B$82:$M$146,INT((ROW($A311)-ROW($A$2))/12)+1,MOD(ROW($A311)-ROW($A$2),12)+1))</f>
        <v>25.26</v>
      </c>
      <c r="G311" s="8" t="str">
        <f t="shared" si="17"/>
        <v>No_Start</v>
      </c>
      <c r="H311" s="8" t="str">
        <f t="shared" si="18"/>
        <v>No_</v>
      </c>
      <c r="I311" s="8">
        <f t="shared" si="19"/>
        <v>0.5</v>
      </c>
    </row>
    <row r="312" spans="1:9" ht="12.75" customHeight="1" x14ac:dyDescent="0.25">
      <c r="A312" s="1">
        <v>1975</v>
      </c>
      <c r="B312">
        <v>11</v>
      </c>
      <c r="C312" s="4">
        <v>25.1</v>
      </c>
      <c r="D312" s="4">
        <v>26.55</v>
      </c>
      <c r="E312" s="4">
        <v>-1.45</v>
      </c>
      <c r="F312" s="6">
        <f>IF(INDEX(Nino34_long!$B$82:$M$146,INT((ROW($A312)-ROW($A$2))/12)+1,MOD(ROW($A312)-ROW($A$2),12)+1)=-99.99,"",INDEX(Nino34_long!$B$82:$M$146,INT((ROW($A312)-ROW($A$2))/12)+1,MOD(ROW($A312)-ROW($A$2),12)+1))</f>
        <v>25.19</v>
      </c>
      <c r="G312" s="8" t="str">
        <f t="shared" si="17"/>
        <v>No_Start</v>
      </c>
      <c r="H312" s="8" t="str">
        <f t="shared" si="18"/>
        <v>No_</v>
      </c>
      <c r="I312" s="8">
        <f t="shared" si="19"/>
        <v>0.5</v>
      </c>
    </row>
    <row r="313" spans="1:9" ht="12.75" customHeight="1" x14ac:dyDescent="0.25">
      <c r="A313" s="1">
        <v>1975</v>
      </c>
      <c r="B313">
        <v>12</v>
      </c>
      <c r="C313" s="4">
        <v>24.76</v>
      </c>
      <c r="D313" s="4">
        <v>26.52</v>
      </c>
      <c r="E313" s="4">
        <v>-1.76</v>
      </c>
      <c r="F313" s="6">
        <f>IF(INDEX(Nino34_long!$B$82:$M$146,INT((ROW($A313)-ROW($A$2))/12)+1,MOD(ROW($A313)-ROW($A$2),12)+1)=-99.99,"",INDEX(Nino34_long!$B$82:$M$146,INT((ROW($A313)-ROW($A$2))/12)+1,MOD(ROW($A313)-ROW($A$2),12)+1))</f>
        <v>24.95</v>
      </c>
      <c r="G313" s="8" t="str">
        <f t="shared" si="17"/>
        <v>No_Start</v>
      </c>
      <c r="H313" s="8" t="str">
        <f t="shared" si="18"/>
        <v>No_</v>
      </c>
      <c r="I313" s="8">
        <f t="shared" si="19"/>
        <v>0.5</v>
      </c>
    </row>
    <row r="314" spans="1:9" ht="12.75" customHeight="1" x14ac:dyDescent="0.25">
      <c r="A314" s="1">
        <v>1976</v>
      </c>
      <c r="B314">
        <v>1</v>
      </c>
      <c r="C314" s="4">
        <v>24.73</v>
      </c>
      <c r="D314" s="4">
        <v>26.5</v>
      </c>
      <c r="E314" s="4">
        <v>-1.78</v>
      </c>
      <c r="F314" s="6">
        <f>IF(INDEX(Nino34_long!$B$82:$M$146,INT((ROW($A314)-ROW($A$2))/12)+1,MOD(ROW($A314)-ROW($A$2),12)+1)=-99.99,"",INDEX(Nino34_long!$B$82:$M$146,INT((ROW($A314)-ROW($A$2))/12)+1,MOD(ROW($A314)-ROW($A$2),12)+1))</f>
        <v>24.78</v>
      </c>
      <c r="G314" s="8" t="str">
        <f t="shared" si="17"/>
        <v>No_Start</v>
      </c>
      <c r="H314" s="8" t="str">
        <f t="shared" si="18"/>
        <v>No_</v>
      </c>
      <c r="I314" s="8">
        <f t="shared" si="19"/>
        <v>0.5</v>
      </c>
    </row>
    <row r="315" spans="1:9" ht="12.75" customHeight="1" x14ac:dyDescent="0.25">
      <c r="A315" s="1">
        <v>1976</v>
      </c>
      <c r="B315">
        <v>2</v>
      </c>
      <c r="C315" s="4">
        <v>25.59</v>
      </c>
      <c r="D315" s="4">
        <v>26.69</v>
      </c>
      <c r="E315" s="4">
        <v>-1.1000000000000001</v>
      </c>
      <c r="F315" s="6">
        <f>IF(INDEX(Nino34_long!$B$82:$M$146,INT((ROW($A315)-ROW($A$2))/12)+1,MOD(ROW($A315)-ROW($A$2),12)+1)=-99.99,"",INDEX(Nino34_long!$B$82:$M$146,INT((ROW($A315)-ROW($A$2))/12)+1,MOD(ROW($A315)-ROW($A$2),12)+1))</f>
        <v>25.71</v>
      </c>
      <c r="G315" s="8" t="str">
        <f t="shared" si="17"/>
        <v>No_Start</v>
      </c>
      <c r="H315" s="8" t="str">
        <f t="shared" si="18"/>
        <v>No_</v>
      </c>
      <c r="I315" s="8">
        <f t="shared" si="19"/>
        <v>0.5</v>
      </c>
    </row>
    <row r="316" spans="1:9" ht="12.75" customHeight="1" x14ac:dyDescent="0.25">
      <c r="A316" s="1">
        <v>1976</v>
      </c>
      <c r="B316">
        <v>3</v>
      </c>
      <c r="C316" s="4">
        <v>26.61</v>
      </c>
      <c r="D316" s="4">
        <v>27.16</v>
      </c>
      <c r="E316" s="4">
        <v>-0.55000000000000004</v>
      </c>
      <c r="F316" s="6">
        <f>IF(INDEX(Nino34_long!$B$82:$M$146,INT((ROW($A316)-ROW($A$2))/12)+1,MOD(ROW($A316)-ROW($A$2),12)+1)=-99.99,"",INDEX(Nino34_long!$B$82:$M$146,INT((ROW($A316)-ROW($A$2))/12)+1,MOD(ROW($A316)-ROW($A$2),12)+1))</f>
        <v>26.58</v>
      </c>
      <c r="G316" s="8" t="str">
        <f t="shared" si="17"/>
        <v>No_Start</v>
      </c>
      <c r="H316" s="8" t="str">
        <f t="shared" si="18"/>
        <v>No_</v>
      </c>
      <c r="I316" s="8">
        <f t="shared" si="19"/>
        <v>0.5</v>
      </c>
    </row>
    <row r="317" spans="1:9" ht="12.75" customHeight="1" x14ac:dyDescent="0.25">
      <c r="A317" s="1">
        <v>1976</v>
      </c>
      <c r="B317">
        <v>4</v>
      </c>
      <c r="C317" s="4">
        <v>27</v>
      </c>
      <c r="D317" s="4">
        <v>27.54</v>
      </c>
      <c r="E317" s="4">
        <v>-0.53</v>
      </c>
      <c r="F317" s="6">
        <f>IF(INDEX(Nino34_long!$B$82:$M$146,INT((ROW($A317)-ROW($A$2))/12)+1,MOD(ROW($A317)-ROW($A$2),12)+1)=-99.99,"",INDEX(Nino34_long!$B$82:$M$146,INT((ROW($A317)-ROW($A$2))/12)+1,MOD(ROW($A317)-ROW($A$2),12)+1))</f>
        <v>27.35</v>
      </c>
      <c r="G317" s="8" t="str">
        <f t="shared" si="17"/>
        <v>No_Start</v>
      </c>
      <c r="H317" s="8" t="str">
        <f t="shared" si="18"/>
        <v>No_</v>
      </c>
      <c r="I317" s="8">
        <f t="shared" si="19"/>
        <v>0.5</v>
      </c>
    </row>
    <row r="318" spans="1:9" ht="12.75" customHeight="1" x14ac:dyDescent="0.25">
      <c r="A318" s="1">
        <v>1976</v>
      </c>
      <c r="B318">
        <v>5</v>
      </c>
      <c r="C318" s="4">
        <v>27.28</v>
      </c>
      <c r="D318" s="4">
        <v>27.62</v>
      </c>
      <c r="E318" s="4">
        <v>-0.33</v>
      </c>
      <c r="F318" s="6">
        <f>IF(INDEX(Nino34_long!$B$82:$M$146,INT((ROW($A318)-ROW($A$2))/12)+1,MOD(ROW($A318)-ROW($A$2),12)+1)=-99.99,"",INDEX(Nino34_long!$B$82:$M$146,INT((ROW($A318)-ROW($A$2))/12)+1,MOD(ROW($A318)-ROW($A$2),12)+1))</f>
        <v>27.37</v>
      </c>
      <c r="G318" s="8" t="str">
        <f t="shared" si="17"/>
        <v>No_Start</v>
      </c>
      <c r="H318" s="8" t="str">
        <f t="shared" si="18"/>
        <v>No_</v>
      </c>
      <c r="I318" s="8">
        <f t="shared" si="19"/>
        <v>0.5</v>
      </c>
    </row>
    <row r="319" spans="1:9" ht="12.75" customHeight="1" x14ac:dyDescent="0.25">
      <c r="A319" s="1">
        <v>1976</v>
      </c>
      <c r="B319">
        <v>6</v>
      </c>
      <c r="C319" s="4">
        <v>27.35</v>
      </c>
      <c r="D319" s="4">
        <v>27.45</v>
      </c>
      <c r="E319" s="4">
        <v>-0.1</v>
      </c>
      <c r="F319" s="6">
        <f>IF(INDEX(Nino34_long!$B$82:$M$146,INT((ROW($A319)-ROW($A$2))/12)+1,MOD(ROW($A319)-ROW($A$2),12)+1)=-99.99,"",INDEX(Nino34_long!$B$82:$M$146,INT((ROW($A319)-ROW($A$2))/12)+1,MOD(ROW($A319)-ROW($A$2),12)+1))</f>
        <v>27.69</v>
      </c>
      <c r="G319" s="8" t="str">
        <f t="shared" si="17"/>
        <v>No_Start</v>
      </c>
      <c r="H319" s="8" t="str">
        <f t="shared" si="18"/>
        <v>No_</v>
      </c>
      <c r="I319" s="8">
        <f t="shared" si="19"/>
        <v>0.5</v>
      </c>
    </row>
    <row r="320" spans="1:9" ht="12.75" customHeight="1" x14ac:dyDescent="0.25">
      <c r="A320" s="1">
        <v>1976</v>
      </c>
      <c r="B320">
        <v>7</v>
      </c>
      <c r="C320" s="4">
        <v>27.26</v>
      </c>
      <c r="D320" s="4">
        <v>27.06</v>
      </c>
      <c r="E320" s="4">
        <v>0.2</v>
      </c>
      <c r="F320" s="6">
        <f>IF(INDEX(Nino34_long!$B$82:$M$146,INT((ROW($A320)-ROW($A$2))/12)+1,MOD(ROW($A320)-ROW($A$2),12)+1)=-99.99,"",INDEX(Nino34_long!$B$82:$M$146,INT((ROW($A320)-ROW($A$2))/12)+1,MOD(ROW($A320)-ROW($A$2),12)+1))</f>
        <v>27.38</v>
      </c>
      <c r="G320" s="8" t="str">
        <f t="shared" si="17"/>
        <v>No_Start</v>
      </c>
      <c r="H320" s="8" t="str">
        <f t="shared" si="18"/>
        <v>No_</v>
      </c>
      <c r="I320" s="8">
        <f t="shared" si="19"/>
        <v>0.5</v>
      </c>
    </row>
    <row r="321" spans="1:9" ht="12.75" customHeight="1" x14ac:dyDescent="0.25">
      <c r="A321" s="1">
        <v>1976</v>
      </c>
      <c r="B321">
        <v>8</v>
      </c>
      <c r="C321" s="4">
        <v>27.09</v>
      </c>
      <c r="D321" s="4">
        <v>26.7</v>
      </c>
      <c r="E321" s="4">
        <v>0.39</v>
      </c>
      <c r="F321" s="6">
        <f>IF(INDEX(Nino34_long!$B$82:$M$146,INT((ROW($A321)-ROW($A$2))/12)+1,MOD(ROW($A321)-ROW($A$2),12)+1)=-99.99,"",INDEX(Nino34_long!$B$82:$M$146,INT((ROW($A321)-ROW($A$2))/12)+1,MOD(ROW($A321)-ROW($A$2),12)+1))</f>
        <v>27.18</v>
      </c>
      <c r="G321" s="8" t="str">
        <f t="shared" si="17"/>
        <v>No_Start</v>
      </c>
      <c r="H321" s="8" t="str">
        <f t="shared" si="18"/>
        <v>No_</v>
      </c>
      <c r="I321" s="8">
        <f t="shared" si="19"/>
        <v>0.5</v>
      </c>
    </row>
    <row r="322" spans="1:9" ht="12.75" customHeight="1" x14ac:dyDescent="0.25">
      <c r="A322" s="1">
        <v>1976</v>
      </c>
      <c r="B322">
        <v>9</v>
      </c>
      <c r="C322" s="4">
        <v>27.12</v>
      </c>
      <c r="D322" s="4">
        <v>26.63</v>
      </c>
      <c r="E322" s="4">
        <v>0.49</v>
      </c>
      <c r="F322" s="6">
        <f>IF(INDEX(Nino34_long!$B$82:$M$146,INT((ROW($A322)-ROW($A$2))/12)+1,MOD(ROW($A322)-ROW($A$2),12)+1)=-99.99,"",INDEX(Nino34_long!$B$82:$M$146,INT((ROW($A322)-ROW($A$2))/12)+1,MOD(ROW($A322)-ROW($A$2),12)+1))</f>
        <v>27.32</v>
      </c>
      <c r="G322" s="8" t="str">
        <f t="shared" si="17"/>
        <v>No_Start</v>
      </c>
      <c r="H322" s="8" t="str">
        <f t="shared" si="18"/>
        <v>No_</v>
      </c>
      <c r="I322" s="8">
        <f t="shared" si="19"/>
        <v>0.5</v>
      </c>
    </row>
    <row r="323" spans="1:9" ht="12.75" customHeight="1" x14ac:dyDescent="0.25">
      <c r="A323" s="1">
        <v>1976</v>
      </c>
      <c r="B323">
        <v>10</v>
      </c>
      <c r="C323" s="4">
        <v>27.48</v>
      </c>
      <c r="D323" s="4">
        <v>26.6</v>
      </c>
      <c r="E323" s="4">
        <v>0.88</v>
      </c>
      <c r="F323" s="6">
        <f>IF(INDEX(Nino34_long!$B$82:$M$146,INT((ROW($A323)-ROW($A$2))/12)+1,MOD(ROW($A323)-ROW($A$2),12)+1)=-99.99,"",INDEX(Nino34_long!$B$82:$M$146,INT((ROW($A323)-ROW($A$2))/12)+1,MOD(ROW($A323)-ROW($A$2),12)+1))</f>
        <v>27.59</v>
      </c>
      <c r="G323" s="8" t="str">
        <f t="shared" ref="G323:G386" si="20">IF(AND(E322&lt;0.5,E323&gt;=0.5,E324&gt;=0.5,E325&gt;=0.5,E326&gt;=0.5,E327&gt;=0.5),"Start_ElNino", "No_Start")</f>
        <v>No_Start</v>
      </c>
      <c r="H323" s="8" t="str">
        <f t="shared" ref="H323:H386" si="21">IF(AND(OR(G323="Start_ElNino",H322="Yes"),E323&gt;=0.5),"Yes","No_")</f>
        <v>No_</v>
      </c>
      <c r="I323" s="8">
        <f t="shared" ref="I323:I386" si="22">IF(H323="No_",0.5,E323)</f>
        <v>0.5</v>
      </c>
    </row>
    <row r="324" spans="1:9" ht="12.75" customHeight="1" x14ac:dyDescent="0.25">
      <c r="A324" s="1">
        <v>1976</v>
      </c>
      <c r="B324">
        <v>11</v>
      </c>
      <c r="C324" s="4">
        <v>27.42</v>
      </c>
      <c r="D324" s="4">
        <v>26.57</v>
      </c>
      <c r="E324" s="4">
        <v>0.85</v>
      </c>
      <c r="F324" s="6">
        <f>IF(INDEX(Nino34_long!$B$82:$M$146,INT((ROW($A324)-ROW($A$2))/12)+1,MOD(ROW($A324)-ROW($A$2),12)+1)=-99.99,"",INDEX(Nino34_long!$B$82:$M$146,INT((ROW($A324)-ROW($A$2))/12)+1,MOD(ROW($A324)-ROW($A$2),12)+1))</f>
        <v>27.54</v>
      </c>
      <c r="G324" s="8" t="str">
        <f t="shared" si="20"/>
        <v>No_Start</v>
      </c>
      <c r="H324" s="8" t="str">
        <f t="shared" si="21"/>
        <v>No_</v>
      </c>
      <c r="I324" s="8">
        <f t="shared" si="22"/>
        <v>0.5</v>
      </c>
    </row>
    <row r="325" spans="1:9" ht="12.75" customHeight="1" x14ac:dyDescent="0.25">
      <c r="A325" s="1">
        <v>1976</v>
      </c>
      <c r="B325">
        <v>12</v>
      </c>
      <c r="C325" s="4">
        <v>27.16</v>
      </c>
      <c r="D325" s="4">
        <v>26.53</v>
      </c>
      <c r="E325" s="4">
        <v>0.63</v>
      </c>
      <c r="F325" s="6">
        <f>IF(INDEX(Nino34_long!$B$82:$M$146,INT((ROW($A325)-ROW($A$2))/12)+1,MOD(ROW($A325)-ROW($A$2),12)+1)=-99.99,"",INDEX(Nino34_long!$B$82:$M$146,INT((ROW($A325)-ROW($A$2))/12)+1,MOD(ROW($A325)-ROW($A$2),12)+1))</f>
        <v>27.23</v>
      </c>
      <c r="G325" s="8" t="str">
        <f t="shared" si="20"/>
        <v>No_Start</v>
      </c>
      <c r="H325" s="8" t="str">
        <f t="shared" si="21"/>
        <v>No_</v>
      </c>
      <c r="I325" s="8">
        <f t="shared" si="22"/>
        <v>0.5</v>
      </c>
    </row>
    <row r="326" spans="1:9" ht="12.75" customHeight="1" x14ac:dyDescent="0.25">
      <c r="A326" s="1">
        <v>1977</v>
      </c>
      <c r="B326">
        <v>1</v>
      </c>
      <c r="C326" s="4">
        <v>27.32</v>
      </c>
      <c r="D326" s="4">
        <v>26.5</v>
      </c>
      <c r="E326" s="4">
        <v>0.81</v>
      </c>
      <c r="F326" s="6">
        <f>IF(INDEX(Nino34_long!$B$82:$M$146,INT((ROW($A326)-ROW($A$2))/12)+1,MOD(ROW($A326)-ROW($A$2),12)+1)=-99.99,"",INDEX(Nino34_long!$B$82:$M$146,INT((ROW($A326)-ROW($A$2))/12)+1,MOD(ROW($A326)-ROW($A$2),12)+1))</f>
        <v>27.42</v>
      </c>
      <c r="G326" s="8" t="str">
        <f t="shared" si="20"/>
        <v>No_Start</v>
      </c>
      <c r="H326" s="8" t="str">
        <f t="shared" si="21"/>
        <v>No_</v>
      </c>
      <c r="I326" s="8">
        <f t="shared" si="22"/>
        <v>0.5</v>
      </c>
    </row>
    <row r="327" spans="1:9" ht="12.75" customHeight="1" x14ac:dyDescent="0.25">
      <c r="A327" s="1">
        <v>1977</v>
      </c>
      <c r="B327">
        <v>2</v>
      </c>
      <c r="C327" s="4">
        <v>27.16</v>
      </c>
      <c r="D327" s="4">
        <v>26.69</v>
      </c>
      <c r="E327" s="4">
        <v>0.47</v>
      </c>
      <c r="F327" s="6">
        <f>IF(INDEX(Nino34_long!$B$82:$M$146,INT((ROW($A327)-ROW($A$2))/12)+1,MOD(ROW($A327)-ROW($A$2),12)+1)=-99.99,"",INDEX(Nino34_long!$B$82:$M$146,INT((ROW($A327)-ROW($A$2))/12)+1,MOD(ROW($A327)-ROW($A$2),12)+1))</f>
        <v>27.31</v>
      </c>
      <c r="G327" s="8" t="str">
        <f t="shared" si="20"/>
        <v>No_Start</v>
      </c>
      <c r="H327" s="8" t="str">
        <f t="shared" si="21"/>
        <v>No_</v>
      </c>
      <c r="I327" s="8">
        <f t="shared" si="22"/>
        <v>0.5</v>
      </c>
    </row>
    <row r="328" spans="1:9" ht="12.75" customHeight="1" x14ac:dyDescent="0.25">
      <c r="A328" s="1">
        <v>1977</v>
      </c>
      <c r="B328">
        <v>3</v>
      </c>
      <c r="C328" s="4">
        <v>27.58</v>
      </c>
      <c r="D328" s="4">
        <v>27.16</v>
      </c>
      <c r="E328" s="4">
        <v>0.43</v>
      </c>
      <c r="F328" s="6">
        <f>IF(INDEX(Nino34_long!$B$82:$M$146,INT((ROW($A328)-ROW($A$2))/12)+1,MOD(ROW($A328)-ROW($A$2),12)+1)=-99.99,"",INDEX(Nino34_long!$B$82:$M$146,INT((ROW($A328)-ROW($A$2))/12)+1,MOD(ROW($A328)-ROW($A$2),12)+1))</f>
        <v>27.65</v>
      </c>
      <c r="G328" s="8" t="str">
        <f t="shared" si="20"/>
        <v>No_Start</v>
      </c>
      <c r="H328" s="8" t="str">
        <f t="shared" si="21"/>
        <v>No_</v>
      </c>
      <c r="I328" s="8">
        <f t="shared" si="22"/>
        <v>0.5</v>
      </c>
    </row>
    <row r="329" spans="1:9" ht="12.75" customHeight="1" x14ac:dyDescent="0.25">
      <c r="A329" s="1">
        <v>1977</v>
      </c>
      <c r="B329">
        <v>4</v>
      </c>
      <c r="C329" s="4">
        <v>27.61</v>
      </c>
      <c r="D329" s="4">
        <v>27.54</v>
      </c>
      <c r="E329" s="4">
        <v>0.08</v>
      </c>
      <c r="F329" s="6">
        <f>IF(INDEX(Nino34_long!$B$82:$M$146,INT((ROW($A329)-ROW($A$2))/12)+1,MOD(ROW($A329)-ROW($A$2),12)+1)=-99.99,"",INDEX(Nino34_long!$B$82:$M$146,INT((ROW($A329)-ROW($A$2))/12)+1,MOD(ROW($A329)-ROW($A$2),12)+1))</f>
        <v>27.52</v>
      </c>
      <c r="G329" s="8" t="str">
        <f t="shared" si="20"/>
        <v>No_Start</v>
      </c>
      <c r="H329" s="8" t="str">
        <f t="shared" si="21"/>
        <v>No_</v>
      </c>
      <c r="I329" s="8">
        <f t="shared" si="22"/>
        <v>0.5</v>
      </c>
    </row>
    <row r="330" spans="1:9" ht="12.75" customHeight="1" x14ac:dyDescent="0.25">
      <c r="A330" s="1">
        <v>1977</v>
      </c>
      <c r="B330">
        <v>5</v>
      </c>
      <c r="C330" s="4">
        <v>27.96</v>
      </c>
      <c r="D330" s="4">
        <v>27.62</v>
      </c>
      <c r="E330" s="4">
        <v>0.34</v>
      </c>
      <c r="F330" s="6">
        <f>IF(INDEX(Nino34_long!$B$82:$M$146,INT((ROW($A330)-ROW($A$2))/12)+1,MOD(ROW($A330)-ROW($A$2),12)+1)=-99.99,"",INDEX(Nino34_long!$B$82:$M$146,INT((ROW($A330)-ROW($A$2))/12)+1,MOD(ROW($A330)-ROW($A$2),12)+1))</f>
        <v>27.84</v>
      </c>
      <c r="G330" s="8" t="str">
        <f t="shared" si="20"/>
        <v>No_Start</v>
      </c>
      <c r="H330" s="8" t="str">
        <f t="shared" si="21"/>
        <v>No_</v>
      </c>
      <c r="I330" s="8">
        <f t="shared" si="22"/>
        <v>0.5</v>
      </c>
    </row>
    <row r="331" spans="1:9" ht="12.75" customHeight="1" x14ac:dyDescent="0.25">
      <c r="A331" s="1">
        <v>1977</v>
      </c>
      <c r="B331">
        <v>6</v>
      </c>
      <c r="C331" s="4">
        <v>27.95</v>
      </c>
      <c r="D331" s="4">
        <v>27.45</v>
      </c>
      <c r="E331" s="4">
        <v>0.5</v>
      </c>
      <c r="F331" s="6">
        <f>IF(INDEX(Nino34_long!$B$82:$M$146,INT((ROW($A331)-ROW($A$2))/12)+1,MOD(ROW($A331)-ROW($A$2),12)+1)=-99.99,"",INDEX(Nino34_long!$B$82:$M$146,INT((ROW($A331)-ROW($A$2))/12)+1,MOD(ROW($A331)-ROW($A$2),12)+1))</f>
        <v>28.05</v>
      </c>
      <c r="G331" s="8" t="str">
        <f t="shared" si="20"/>
        <v>No_Start</v>
      </c>
      <c r="H331" s="8" t="str">
        <f t="shared" si="21"/>
        <v>No_</v>
      </c>
      <c r="I331" s="8">
        <f t="shared" si="22"/>
        <v>0.5</v>
      </c>
    </row>
    <row r="332" spans="1:9" ht="12.75" customHeight="1" x14ac:dyDescent="0.25">
      <c r="A332" s="1">
        <v>1977</v>
      </c>
      <c r="B332">
        <v>7</v>
      </c>
      <c r="C332" s="4">
        <v>27.55</v>
      </c>
      <c r="D332" s="4">
        <v>27.06</v>
      </c>
      <c r="E332" s="4">
        <v>0.49</v>
      </c>
      <c r="F332" s="6">
        <f>IF(INDEX(Nino34_long!$B$82:$M$146,INT((ROW($A332)-ROW($A$2))/12)+1,MOD(ROW($A332)-ROW($A$2),12)+1)=-99.99,"",INDEX(Nino34_long!$B$82:$M$146,INT((ROW($A332)-ROW($A$2))/12)+1,MOD(ROW($A332)-ROW($A$2),12)+1))</f>
        <v>27.67</v>
      </c>
      <c r="G332" s="8" t="str">
        <f t="shared" si="20"/>
        <v>No_Start</v>
      </c>
      <c r="H332" s="8" t="str">
        <f t="shared" si="21"/>
        <v>No_</v>
      </c>
      <c r="I332" s="8">
        <f t="shared" si="22"/>
        <v>0.5</v>
      </c>
    </row>
    <row r="333" spans="1:9" ht="12.75" customHeight="1" x14ac:dyDescent="0.25">
      <c r="A333" s="1">
        <v>1977</v>
      </c>
      <c r="B333">
        <v>8</v>
      </c>
      <c r="C333" s="4">
        <v>26.92</v>
      </c>
      <c r="D333" s="4">
        <v>26.7</v>
      </c>
      <c r="E333" s="4">
        <v>0.22</v>
      </c>
      <c r="F333" s="6">
        <f>IF(INDEX(Nino34_long!$B$82:$M$146,INT((ROW($A333)-ROW($A$2))/12)+1,MOD(ROW($A333)-ROW($A$2),12)+1)=-99.99,"",INDEX(Nino34_long!$B$82:$M$146,INT((ROW($A333)-ROW($A$2))/12)+1,MOD(ROW($A333)-ROW($A$2),12)+1))</f>
        <v>27.13</v>
      </c>
      <c r="G333" s="8" t="str">
        <f t="shared" si="20"/>
        <v>No_Start</v>
      </c>
      <c r="H333" s="8" t="str">
        <f t="shared" si="21"/>
        <v>No_</v>
      </c>
      <c r="I333" s="8">
        <f t="shared" si="22"/>
        <v>0.5</v>
      </c>
    </row>
    <row r="334" spans="1:9" ht="12.75" customHeight="1" x14ac:dyDescent="0.25">
      <c r="A334" s="1">
        <v>1977</v>
      </c>
      <c r="B334">
        <v>9</v>
      </c>
      <c r="C334" s="4">
        <v>27.2</v>
      </c>
      <c r="D334" s="4">
        <v>26.63</v>
      </c>
      <c r="E334" s="4">
        <v>0.56999999999999995</v>
      </c>
      <c r="F334" s="6">
        <f>IF(INDEX(Nino34_long!$B$82:$M$146,INT((ROW($A334)-ROW($A$2))/12)+1,MOD(ROW($A334)-ROW($A$2),12)+1)=-99.99,"",INDEX(Nino34_long!$B$82:$M$146,INT((ROW($A334)-ROW($A$2))/12)+1,MOD(ROW($A334)-ROW($A$2),12)+1))</f>
        <v>27.19</v>
      </c>
      <c r="G334" s="8" t="str">
        <f t="shared" si="20"/>
        <v>Start_ElNino</v>
      </c>
      <c r="H334" s="8" t="str">
        <f t="shared" si="21"/>
        <v>Yes</v>
      </c>
      <c r="I334" s="8">
        <f t="shared" si="22"/>
        <v>0.56999999999999995</v>
      </c>
    </row>
    <row r="335" spans="1:9" ht="12.75" customHeight="1" x14ac:dyDescent="0.25">
      <c r="A335" s="1">
        <v>1977</v>
      </c>
      <c r="B335">
        <v>10</v>
      </c>
      <c r="C335" s="4">
        <v>27.36</v>
      </c>
      <c r="D335" s="4">
        <v>26.6</v>
      </c>
      <c r="E335" s="4">
        <v>0.76</v>
      </c>
      <c r="F335" s="6">
        <f>IF(INDEX(Nino34_long!$B$82:$M$146,INT((ROW($A335)-ROW($A$2))/12)+1,MOD(ROW($A335)-ROW($A$2),12)+1)=-99.99,"",INDEX(Nino34_long!$B$82:$M$146,INT((ROW($A335)-ROW($A$2))/12)+1,MOD(ROW($A335)-ROW($A$2),12)+1))</f>
        <v>27.62</v>
      </c>
      <c r="G335" s="8" t="str">
        <f t="shared" si="20"/>
        <v>No_Start</v>
      </c>
      <c r="H335" s="8" t="str">
        <f t="shared" si="21"/>
        <v>Yes</v>
      </c>
      <c r="I335" s="8">
        <f t="shared" si="22"/>
        <v>0.76</v>
      </c>
    </row>
    <row r="336" spans="1:9" ht="12.75" customHeight="1" x14ac:dyDescent="0.25">
      <c r="A336" s="1">
        <v>1977</v>
      </c>
      <c r="B336">
        <v>11</v>
      </c>
      <c r="C336" s="4">
        <v>27.28</v>
      </c>
      <c r="D336" s="4">
        <v>26.57</v>
      </c>
      <c r="E336" s="4">
        <v>0.7</v>
      </c>
      <c r="F336" s="6">
        <f>IF(INDEX(Nino34_long!$B$82:$M$146,INT((ROW($A336)-ROW($A$2))/12)+1,MOD(ROW($A336)-ROW($A$2),12)+1)=-99.99,"",INDEX(Nino34_long!$B$82:$M$146,INT((ROW($A336)-ROW($A$2))/12)+1,MOD(ROW($A336)-ROW($A$2),12)+1))</f>
        <v>27.69</v>
      </c>
      <c r="G336" s="8" t="str">
        <f t="shared" si="20"/>
        <v>No_Start</v>
      </c>
      <c r="H336" s="8" t="str">
        <f t="shared" si="21"/>
        <v>Yes</v>
      </c>
      <c r="I336" s="8">
        <f t="shared" si="22"/>
        <v>0.7</v>
      </c>
    </row>
    <row r="337" spans="1:9" ht="12.75" customHeight="1" x14ac:dyDescent="0.25">
      <c r="A337" s="1">
        <v>1977</v>
      </c>
      <c r="B337">
        <v>12</v>
      </c>
      <c r="C337" s="4">
        <v>27.36</v>
      </c>
      <c r="D337" s="4">
        <v>26.53</v>
      </c>
      <c r="E337" s="4">
        <v>0.83</v>
      </c>
      <c r="F337" s="6">
        <f>IF(INDEX(Nino34_long!$B$82:$M$146,INT((ROW($A337)-ROW($A$2))/12)+1,MOD(ROW($A337)-ROW($A$2),12)+1)=-99.99,"",INDEX(Nino34_long!$B$82:$M$146,INT((ROW($A337)-ROW($A$2))/12)+1,MOD(ROW($A337)-ROW($A$2),12)+1))</f>
        <v>27.67</v>
      </c>
      <c r="G337" s="8" t="str">
        <f t="shared" si="20"/>
        <v>No_Start</v>
      </c>
      <c r="H337" s="8" t="str">
        <f t="shared" si="21"/>
        <v>Yes</v>
      </c>
      <c r="I337" s="8">
        <f t="shared" si="22"/>
        <v>0.83</v>
      </c>
    </row>
    <row r="338" spans="1:9" ht="12.75" customHeight="1" x14ac:dyDescent="0.25">
      <c r="A338" s="1">
        <v>1978</v>
      </c>
      <c r="B338">
        <v>1</v>
      </c>
      <c r="C338" s="4">
        <v>27.32</v>
      </c>
      <c r="D338" s="4">
        <v>26.5</v>
      </c>
      <c r="E338" s="4">
        <v>0.81</v>
      </c>
      <c r="F338" s="6">
        <f>IF(INDEX(Nino34_long!$B$82:$M$146,INT((ROW($A338)-ROW($A$2))/12)+1,MOD(ROW($A338)-ROW($A$2),12)+1)=-99.99,"",INDEX(Nino34_long!$B$82:$M$146,INT((ROW($A338)-ROW($A$2))/12)+1,MOD(ROW($A338)-ROW($A$2),12)+1))</f>
        <v>27.3</v>
      </c>
      <c r="G338" s="8" t="str">
        <f t="shared" si="20"/>
        <v>No_Start</v>
      </c>
      <c r="H338" s="8" t="str">
        <f t="shared" si="21"/>
        <v>Yes</v>
      </c>
      <c r="I338" s="8">
        <f t="shared" si="22"/>
        <v>0.81</v>
      </c>
    </row>
    <row r="339" spans="1:9" ht="12.75" customHeight="1" x14ac:dyDescent="0.25">
      <c r="A339" s="1">
        <v>1978</v>
      </c>
      <c r="B339">
        <v>2</v>
      </c>
      <c r="C339" s="4">
        <v>27.17</v>
      </c>
      <c r="D339" s="4">
        <v>26.69</v>
      </c>
      <c r="E339" s="4">
        <v>0.48</v>
      </c>
      <c r="F339" s="6">
        <f>IF(INDEX(Nino34_long!$B$82:$M$146,INT((ROW($A339)-ROW($A$2))/12)+1,MOD(ROW($A339)-ROW($A$2),12)+1)=-99.99,"",INDEX(Nino34_long!$B$82:$M$146,INT((ROW($A339)-ROW($A$2))/12)+1,MOD(ROW($A339)-ROW($A$2),12)+1))</f>
        <v>27.27</v>
      </c>
      <c r="G339" s="8" t="str">
        <f t="shared" si="20"/>
        <v>No_Start</v>
      </c>
      <c r="H339" s="8" t="str">
        <f t="shared" si="21"/>
        <v>No_</v>
      </c>
      <c r="I339" s="8">
        <f t="shared" si="22"/>
        <v>0.5</v>
      </c>
    </row>
    <row r="340" spans="1:9" ht="12.75" customHeight="1" x14ac:dyDescent="0.25">
      <c r="A340" s="1">
        <v>1978</v>
      </c>
      <c r="B340">
        <v>3</v>
      </c>
      <c r="C340" s="4">
        <v>27.24</v>
      </c>
      <c r="D340" s="4">
        <v>27.16</v>
      </c>
      <c r="E340" s="4">
        <v>0.09</v>
      </c>
      <c r="F340" s="6">
        <f>IF(INDEX(Nino34_long!$B$82:$M$146,INT((ROW($A340)-ROW($A$2))/12)+1,MOD(ROW($A340)-ROW($A$2),12)+1)=-99.99,"",INDEX(Nino34_long!$B$82:$M$146,INT((ROW($A340)-ROW($A$2))/12)+1,MOD(ROW($A340)-ROW($A$2),12)+1))</f>
        <v>27.32</v>
      </c>
      <c r="G340" s="8" t="str">
        <f t="shared" si="20"/>
        <v>No_Start</v>
      </c>
      <c r="H340" s="8" t="str">
        <f t="shared" si="21"/>
        <v>No_</v>
      </c>
      <c r="I340" s="8">
        <f t="shared" si="22"/>
        <v>0.5</v>
      </c>
    </row>
    <row r="341" spans="1:9" ht="12.75" customHeight="1" x14ac:dyDescent="0.25">
      <c r="A341" s="1">
        <v>1978</v>
      </c>
      <c r="B341">
        <v>4</v>
      </c>
      <c r="C341" s="4">
        <v>27.26</v>
      </c>
      <c r="D341" s="4">
        <v>27.54</v>
      </c>
      <c r="E341" s="4">
        <v>-0.28000000000000003</v>
      </c>
      <c r="F341" s="6">
        <f>IF(INDEX(Nino34_long!$B$82:$M$146,INT((ROW($A341)-ROW($A$2))/12)+1,MOD(ROW($A341)-ROW($A$2),12)+1)=-99.99,"",INDEX(Nino34_long!$B$82:$M$146,INT((ROW($A341)-ROW($A$2))/12)+1,MOD(ROW($A341)-ROW($A$2),12)+1))</f>
        <v>27.4</v>
      </c>
      <c r="G341" s="8" t="str">
        <f t="shared" si="20"/>
        <v>No_Start</v>
      </c>
      <c r="H341" s="8" t="str">
        <f t="shared" si="21"/>
        <v>No_</v>
      </c>
      <c r="I341" s="8">
        <f t="shared" si="22"/>
        <v>0.5</v>
      </c>
    </row>
    <row r="342" spans="1:9" ht="12.75" customHeight="1" x14ac:dyDescent="0.25">
      <c r="A342" s="1">
        <v>1978</v>
      </c>
      <c r="B342">
        <v>5</v>
      </c>
      <c r="C342" s="4">
        <v>27.35</v>
      </c>
      <c r="D342" s="4">
        <v>27.62</v>
      </c>
      <c r="E342" s="4">
        <v>-0.26</v>
      </c>
      <c r="F342" s="6">
        <f>IF(INDEX(Nino34_long!$B$82:$M$146,INT((ROW($A342)-ROW($A$2))/12)+1,MOD(ROW($A342)-ROW($A$2),12)+1)=-99.99,"",INDEX(Nino34_long!$B$82:$M$146,INT((ROW($A342)-ROW($A$2))/12)+1,MOD(ROW($A342)-ROW($A$2),12)+1))</f>
        <v>27.37</v>
      </c>
      <c r="G342" s="8" t="str">
        <f t="shared" si="20"/>
        <v>No_Start</v>
      </c>
      <c r="H342" s="8" t="str">
        <f t="shared" si="21"/>
        <v>No_</v>
      </c>
      <c r="I342" s="8">
        <f t="shared" si="22"/>
        <v>0.5</v>
      </c>
    </row>
    <row r="343" spans="1:9" ht="12.75" customHeight="1" x14ac:dyDescent="0.25">
      <c r="A343" s="1">
        <v>1978</v>
      </c>
      <c r="B343">
        <v>6</v>
      </c>
      <c r="C343" s="4">
        <v>27.16</v>
      </c>
      <c r="D343" s="4">
        <v>27.45</v>
      </c>
      <c r="E343" s="4">
        <v>-0.28999999999999998</v>
      </c>
      <c r="F343" s="6">
        <f>IF(INDEX(Nino34_long!$B$82:$M$146,INT((ROW($A343)-ROW($A$2))/12)+1,MOD(ROW($A343)-ROW($A$2),12)+1)=-99.99,"",INDEX(Nino34_long!$B$82:$M$146,INT((ROW($A343)-ROW($A$2))/12)+1,MOD(ROW($A343)-ROW($A$2),12)+1))</f>
        <v>27.23</v>
      </c>
      <c r="G343" s="8" t="str">
        <f t="shared" si="20"/>
        <v>No_Start</v>
      </c>
      <c r="H343" s="8" t="str">
        <f t="shared" si="21"/>
        <v>No_</v>
      </c>
      <c r="I343" s="8">
        <f t="shared" si="22"/>
        <v>0.5</v>
      </c>
    </row>
    <row r="344" spans="1:9" ht="12.75" customHeight="1" x14ac:dyDescent="0.25">
      <c r="A344" s="1">
        <v>1978</v>
      </c>
      <c r="B344">
        <v>7</v>
      </c>
      <c r="C344" s="4">
        <v>26.8</v>
      </c>
      <c r="D344" s="4">
        <v>27.06</v>
      </c>
      <c r="E344" s="4">
        <v>-0.26</v>
      </c>
      <c r="F344" s="6">
        <f>IF(INDEX(Nino34_long!$B$82:$M$146,INT((ROW($A344)-ROW($A$2))/12)+1,MOD(ROW($A344)-ROW($A$2),12)+1)=-99.99,"",INDEX(Nino34_long!$B$82:$M$146,INT((ROW($A344)-ROW($A$2))/12)+1,MOD(ROW($A344)-ROW($A$2),12)+1))</f>
        <v>26.75</v>
      </c>
      <c r="G344" s="8" t="str">
        <f t="shared" si="20"/>
        <v>No_Start</v>
      </c>
      <c r="H344" s="8" t="str">
        <f t="shared" si="21"/>
        <v>No_</v>
      </c>
      <c r="I344" s="8">
        <f t="shared" si="22"/>
        <v>0.5</v>
      </c>
    </row>
    <row r="345" spans="1:9" ht="12.75" customHeight="1" x14ac:dyDescent="0.25">
      <c r="A345" s="1">
        <v>1978</v>
      </c>
      <c r="B345">
        <v>8</v>
      </c>
      <c r="C345" s="4">
        <v>26.23</v>
      </c>
      <c r="D345" s="4">
        <v>26.7</v>
      </c>
      <c r="E345" s="4">
        <v>-0.47</v>
      </c>
      <c r="F345" s="6">
        <f>IF(INDEX(Nino34_long!$B$82:$M$146,INT((ROW($A345)-ROW($A$2))/12)+1,MOD(ROW($A345)-ROW($A$2),12)+1)=-99.99,"",INDEX(Nino34_long!$B$82:$M$146,INT((ROW($A345)-ROW($A$2))/12)+1,MOD(ROW($A345)-ROW($A$2),12)+1))</f>
        <v>26.26</v>
      </c>
      <c r="G345" s="8" t="str">
        <f t="shared" si="20"/>
        <v>No_Start</v>
      </c>
      <c r="H345" s="8" t="str">
        <f t="shared" si="21"/>
        <v>No_</v>
      </c>
      <c r="I345" s="8">
        <f t="shared" si="22"/>
        <v>0.5</v>
      </c>
    </row>
    <row r="346" spans="1:9" ht="12.75" customHeight="1" x14ac:dyDescent="0.25">
      <c r="A346" s="1">
        <v>1978</v>
      </c>
      <c r="B346">
        <v>9</v>
      </c>
      <c r="C346" s="4">
        <v>26.2</v>
      </c>
      <c r="D346" s="4">
        <v>26.63</v>
      </c>
      <c r="E346" s="4">
        <v>-0.43</v>
      </c>
      <c r="F346" s="6">
        <f>IF(INDEX(Nino34_long!$B$82:$M$146,INT((ROW($A346)-ROW($A$2))/12)+1,MOD(ROW($A346)-ROW($A$2),12)+1)=-99.99,"",INDEX(Nino34_long!$B$82:$M$146,INT((ROW($A346)-ROW($A$2))/12)+1,MOD(ROW($A346)-ROW($A$2),12)+1))</f>
        <v>26.15</v>
      </c>
      <c r="G346" s="8" t="str">
        <f t="shared" si="20"/>
        <v>No_Start</v>
      </c>
      <c r="H346" s="8" t="str">
        <f t="shared" si="21"/>
        <v>No_</v>
      </c>
      <c r="I346" s="8">
        <f t="shared" si="22"/>
        <v>0.5</v>
      </c>
    </row>
    <row r="347" spans="1:9" ht="12.75" customHeight="1" x14ac:dyDescent="0.25">
      <c r="A347" s="1">
        <v>1978</v>
      </c>
      <c r="B347">
        <v>10</v>
      </c>
      <c r="C347" s="4">
        <v>26.4</v>
      </c>
      <c r="D347" s="4">
        <v>26.6</v>
      </c>
      <c r="E347" s="4">
        <v>-0.19</v>
      </c>
      <c r="F347" s="6">
        <f>IF(INDEX(Nino34_long!$B$82:$M$146,INT((ROW($A347)-ROW($A$2))/12)+1,MOD(ROW($A347)-ROW($A$2),12)+1)=-99.99,"",INDEX(Nino34_long!$B$82:$M$146,INT((ROW($A347)-ROW($A$2))/12)+1,MOD(ROW($A347)-ROW($A$2),12)+1))</f>
        <v>26.39</v>
      </c>
      <c r="G347" s="8" t="str">
        <f t="shared" si="20"/>
        <v>No_Start</v>
      </c>
      <c r="H347" s="8" t="str">
        <f t="shared" si="21"/>
        <v>No_</v>
      </c>
      <c r="I347" s="8">
        <f t="shared" si="22"/>
        <v>0.5</v>
      </c>
    </row>
    <row r="348" spans="1:9" ht="12.75" customHeight="1" x14ac:dyDescent="0.25">
      <c r="A348" s="1">
        <v>1978</v>
      </c>
      <c r="B348">
        <v>11</v>
      </c>
      <c r="C348" s="4">
        <v>26.43</v>
      </c>
      <c r="D348" s="4">
        <v>26.57</v>
      </c>
      <c r="E348" s="4">
        <v>-0.14000000000000001</v>
      </c>
      <c r="F348" s="6">
        <f>IF(INDEX(Nino34_long!$B$82:$M$146,INT((ROW($A348)-ROW($A$2))/12)+1,MOD(ROW($A348)-ROW($A$2),12)+1)=-99.99,"",INDEX(Nino34_long!$B$82:$M$146,INT((ROW($A348)-ROW($A$2))/12)+1,MOD(ROW($A348)-ROW($A$2),12)+1))</f>
        <v>26.5</v>
      </c>
      <c r="G348" s="8" t="str">
        <f t="shared" si="20"/>
        <v>No_Start</v>
      </c>
      <c r="H348" s="8" t="str">
        <f t="shared" si="21"/>
        <v>No_</v>
      </c>
      <c r="I348" s="8">
        <f t="shared" si="22"/>
        <v>0.5</v>
      </c>
    </row>
    <row r="349" spans="1:9" ht="12.75" customHeight="1" x14ac:dyDescent="0.25">
      <c r="A349" s="1">
        <v>1978</v>
      </c>
      <c r="B349">
        <v>12</v>
      </c>
      <c r="C349" s="4">
        <v>26.49</v>
      </c>
      <c r="D349" s="4">
        <v>26.53</v>
      </c>
      <c r="E349" s="4">
        <v>-0.04</v>
      </c>
      <c r="F349" s="6">
        <f>IF(INDEX(Nino34_long!$B$82:$M$146,INT((ROW($A349)-ROW($A$2))/12)+1,MOD(ROW($A349)-ROW($A$2),12)+1)=-99.99,"",INDEX(Nino34_long!$B$82:$M$146,INT((ROW($A349)-ROW($A$2))/12)+1,MOD(ROW($A349)-ROW($A$2),12)+1))</f>
        <v>26.66</v>
      </c>
      <c r="G349" s="8" t="str">
        <f t="shared" si="20"/>
        <v>No_Start</v>
      </c>
      <c r="H349" s="8" t="str">
        <f t="shared" si="21"/>
        <v>No_</v>
      </c>
      <c r="I349" s="8">
        <f t="shared" si="22"/>
        <v>0.5</v>
      </c>
    </row>
    <row r="350" spans="1:9" ht="12.75" customHeight="1" x14ac:dyDescent="0.25">
      <c r="A350" s="1">
        <v>1979</v>
      </c>
      <c r="B350">
        <v>1</v>
      </c>
      <c r="C350" s="4">
        <v>26.45</v>
      </c>
      <c r="D350" s="4">
        <v>26.5</v>
      </c>
      <c r="E350" s="4">
        <v>-0.05</v>
      </c>
      <c r="F350" s="6">
        <f>IF(INDEX(Nino34_long!$B$82:$M$146,INT((ROW($A350)-ROW($A$2))/12)+1,MOD(ROW($A350)-ROW($A$2),12)+1)=-99.99,"",INDEX(Nino34_long!$B$82:$M$146,INT((ROW($A350)-ROW($A$2))/12)+1,MOD(ROW($A350)-ROW($A$2),12)+1))</f>
        <v>26.63</v>
      </c>
      <c r="G350" s="8" t="str">
        <f t="shared" si="20"/>
        <v>No_Start</v>
      </c>
      <c r="H350" s="8" t="str">
        <f t="shared" si="21"/>
        <v>No_</v>
      </c>
      <c r="I350" s="8">
        <f t="shared" si="22"/>
        <v>0.5</v>
      </c>
    </row>
    <row r="351" spans="1:9" ht="12.75" customHeight="1" x14ac:dyDescent="0.25">
      <c r="A351" s="1">
        <v>1979</v>
      </c>
      <c r="B351">
        <v>2</v>
      </c>
      <c r="C351" s="4">
        <v>26.62</v>
      </c>
      <c r="D351" s="4">
        <v>26.69</v>
      </c>
      <c r="E351" s="4">
        <v>-7.0000000000000007E-2</v>
      </c>
      <c r="F351" s="6">
        <f>IF(INDEX(Nino34_long!$B$82:$M$146,INT((ROW($A351)-ROW($A$2))/12)+1,MOD(ROW($A351)-ROW($A$2),12)+1)=-99.99,"",INDEX(Nino34_long!$B$82:$M$146,INT((ROW($A351)-ROW($A$2))/12)+1,MOD(ROW($A351)-ROW($A$2),12)+1))</f>
        <v>26.86</v>
      </c>
      <c r="G351" s="8" t="str">
        <f t="shared" si="20"/>
        <v>No_Start</v>
      </c>
      <c r="H351" s="8" t="str">
        <f t="shared" si="21"/>
        <v>No_</v>
      </c>
      <c r="I351" s="8">
        <f t="shared" si="22"/>
        <v>0.5</v>
      </c>
    </row>
    <row r="352" spans="1:9" ht="12.75" customHeight="1" x14ac:dyDescent="0.25">
      <c r="A352" s="1">
        <v>1979</v>
      </c>
      <c r="B352">
        <v>3</v>
      </c>
      <c r="C352" s="4">
        <v>27.48</v>
      </c>
      <c r="D352" s="4">
        <v>27.16</v>
      </c>
      <c r="E352" s="4">
        <v>0.33</v>
      </c>
      <c r="F352" s="6">
        <f>IF(INDEX(Nino34_long!$B$82:$M$146,INT((ROW($A352)-ROW($A$2))/12)+1,MOD(ROW($A352)-ROW($A$2),12)+1)=-99.99,"",INDEX(Nino34_long!$B$82:$M$146,INT((ROW($A352)-ROW($A$2))/12)+1,MOD(ROW($A352)-ROW($A$2),12)+1))</f>
        <v>27.38</v>
      </c>
      <c r="G352" s="8" t="str">
        <f t="shared" si="20"/>
        <v>No_Start</v>
      </c>
      <c r="H352" s="8" t="str">
        <f t="shared" si="21"/>
        <v>No_</v>
      </c>
      <c r="I352" s="8">
        <f t="shared" si="22"/>
        <v>0.5</v>
      </c>
    </row>
    <row r="353" spans="1:9" ht="12.75" customHeight="1" x14ac:dyDescent="0.25">
      <c r="A353" s="1">
        <v>1979</v>
      </c>
      <c r="B353">
        <v>4</v>
      </c>
      <c r="C353" s="4">
        <v>27.87</v>
      </c>
      <c r="D353" s="4">
        <v>27.54</v>
      </c>
      <c r="E353" s="4">
        <v>0.33</v>
      </c>
      <c r="F353" s="6">
        <f>IF(INDEX(Nino34_long!$B$82:$M$146,INT((ROW($A353)-ROW($A$2))/12)+1,MOD(ROW($A353)-ROW($A$2),12)+1)=-99.99,"",INDEX(Nino34_long!$B$82:$M$146,INT((ROW($A353)-ROW($A$2))/12)+1,MOD(ROW($A353)-ROW($A$2),12)+1))</f>
        <v>27.94</v>
      </c>
      <c r="G353" s="8" t="str">
        <f t="shared" si="20"/>
        <v>No_Start</v>
      </c>
      <c r="H353" s="8" t="str">
        <f t="shared" si="21"/>
        <v>No_</v>
      </c>
      <c r="I353" s="8">
        <f t="shared" si="22"/>
        <v>0.5</v>
      </c>
    </row>
    <row r="354" spans="1:9" ht="12.75" customHeight="1" x14ac:dyDescent="0.25">
      <c r="A354" s="1">
        <v>1979</v>
      </c>
      <c r="B354">
        <v>5</v>
      </c>
      <c r="C354" s="4">
        <v>27.75</v>
      </c>
      <c r="D354" s="4">
        <v>27.62</v>
      </c>
      <c r="E354" s="4">
        <v>0.13</v>
      </c>
      <c r="F354" s="6">
        <f>IF(INDEX(Nino34_long!$B$82:$M$146,INT((ROW($A354)-ROW($A$2))/12)+1,MOD(ROW($A354)-ROW($A$2),12)+1)=-99.99,"",INDEX(Nino34_long!$B$82:$M$146,INT((ROW($A354)-ROW($A$2))/12)+1,MOD(ROW($A354)-ROW($A$2),12)+1))</f>
        <v>27.77</v>
      </c>
      <c r="G354" s="8" t="str">
        <f t="shared" si="20"/>
        <v>No_Start</v>
      </c>
      <c r="H354" s="8" t="str">
        <f t="shared" si="21"/>
        <v>No_</v>
      </c>
      <c r="I354" s="8">
        <f t="shared" si="22"/>
        <v>0.5</v>
      </c>
    </row>
    <row r="355" spans="1:9" ht="12.75" customHeight="1" x14ac:dyDescent="0.25">
      <c r="A355" s="1">
        <v>1979</v>
      </c>
      <c r="B355">
        <v>6</v>
      </c>
      <c r="C355" s="4">
        <v>27.55</v>
      </c>
      <c r="D355" s="4">
        <v>27.45</v>
      </c>
      <c r="E355" s="4">
        <v>0.1</v>
      </c>
      <c r="F355" s="6">
        <f>IF(INDEX(Nino34_long!$B$82:$M$146,INT((ROW($A355)-ROW($A$2))/12)+1,MOD(ROW($A355)-ROW($A$2),12)+1)=-99.99,"",INDEX(Nino34_long!$B$82:$M$146,INT((ROW($A355)-ROW($A$2))/12)+1,MOD(ROW($A355)-ROW($A$2),12)+1))</f>
        <v>27.72</v>
      </c>
      <c r="G355" s="8" t="str">
        <f t="shared" si="20"/>
        <v>No_Start</v>
      </c>
      <c r="H355" s="8" t="str">
        <f t="shared" si="21"/>
        <v>No_</v>
      </c>
      <c r="I355" s="8">
        <f t="shared" si="22"/>
        <v>0.5</v>
      </c>
    </row>
    <row r="356" spans="1:9" ht="12.75" customHeight="1" x14ac:dyDescent="0.25">
      <c r="A356" s="1">
        <v>1979</v>
      </c>
      <c r="B356">
        <v>7</v>
      </c>
      <c r="C356" s="4">
        <v>26.96</v>
      </c>
      <c r="D356" s="4">
        <v>27.06</v>
      </c>
      <c r="E356" s="4">
        <v>-0.1</v>
      </c>
      <c r="F356" s="6">
        <f>IF(INDEX(Nino34_long!$B$82:$M$146,INT((ROW($A356)-ROW($A$2))/12)+1,MOD(ROW($A356)-ROW($A$2),12)+1)=-99.99,"",INDEX(Nino34_long!$B$82:$M$146,INT((ROW($A356)-ROW($A$2))/12)+1,MOD(ROW($A356)-ROW($A$2),12)+1))</f>
        <v>27.02</v>
      </c>
      <c r="G356" s="8" t="str">
        <f t="shared" si="20"/>
        <v>No_Start</v>
      </c>
      <c r="H356" s="8" t="str">
        <f t="shared" si="21"/>
        <v>No_</v>
      </c>
      <c r="I356" s="8">
        <f t="shared" si="22"/>
        <v>0.5</v>
      </c>
    </row>
    <row r="357" spans="1:9" ht="12.75" customHeight="1" x14ac:dyDescent="0.25">
      <c r="A357" s="1">
        <v>1979</v>
      </c>
      <c r="B357">
        <v>8</v>
      </c>
      <c r="C357" s="4">
        <v>26.77</v>
      </c>
      <c r="D357" s="4">
        <v>26.7</v>
      </c>
      <c r="E357" s="4">
        <v>7.0000000000000007E-2</v>
      </c>
      <c r="F357" s="6">
        <f>IF(INDEX(Nino34_long!$B$82:$M$146,INT((ROW($A357)-ROW($A$2))/12)+1,MOD(ROW($A357)-ROW($A$2),12)+1)=-99.99,"",INDEX(Nino34_long!$B$82:$M$146,INT((ROW($A357)-ROW($A$2))/12)+1,MOD(ROW($A357)-ROW($A$2),12)+1))</f>
        <v>27.09</v>
      </c>
      <c r="G357" s="8" t="str">
        <f t="shared" si="20"/>
        <v>No_Start</v>
      </c>
      <c r="H357" s="8" t="str">
        <f t="shared" si="21"/>
        <v>No_</v>
      </c>
      <c r="I357" s="8">
        <f t="shared" si="22"/>
        <v>0.5</v>
      </c>
    </row>
    <row r="358" spans="1:9" ht="12.75" customHeight="1" x14ac:dyDescent="0.25">
      <c r="A358" s="1">
        <v>1979</v>
      </c>
      <c r="B358">
        <v>9</v>
      </c>
      <c r="C358" s="4">
        <v>27.15</v>
      </c>
      <c r="D358" s="4">
        <v>26.63</v>
      </c>
      <c r="E358" s="4">
        <v>0.52</v>
      </c>
      <c r="F358" s="6">
        <f>IF(INDEX(Nino34_long!$B$82:$M$146,INT((ROW($A358)-ROW($A$2))/12)+1,MOD(ROW($A358)-ROW($A$2),12)+1)=-99.99,"",INDEX(Nino34_long!$B$82:$M$146,INT((ROW($A358)-ROW($A$2))/12)+1,MOD(ROW($A358)-ROW($A$2),12)+1))</f>
        <v>27.23</v>
      </c>
      <c r="G358" s="8" t="str">
        <f t="shared" si="20"/>
        <v>No_Start</v>
      </c>
      <c r="H358" s="8" t="str">
        <f t="shared" si="21"/>
        <v>No_</v>
      </c>
      <c r="I358" s="8">
        <f t="shared" si="22"/>
        <v>0.5</v>
      </c>
    </row>
    <row r="359" spans="1:9" ht="12.75" customHeight="1" x14ac:dyDescent="0.25">
      <c r="A359" s="1">
        <v>1979</v>
      </c>
      <c r="B359">
        <v>10</v>
      </c>
      <c r="C359" s="4">
        <v>27.01</v>
      </c>
      <c r="D359" s="4">
        <v>26.6</v>
      </c>
      <c r="E359" s="4">
        <v>0.41</v>
      </c>
      <c r="F359" s="6">
        <f>IF(INDEX(Nino34_long!$B$82:$M$146,INT((ROW($A359)-ROW($A$2))/12)+1,MOD(ROW($A359)-ROW($A$2),12)+1)=-99.99,"",INDEX(Nino34_long!$B$82:$M$146,INT((ROW($A359)-ROW($A$2))/12)+1,MOD(ROW($A359)-ROW($A$2),12)+1))</f>
        <v>27.05</v>
      </c>
      <c r="G359" s="8" t="str">
        <f t="shared" si="20"/>
        <v>No_Start</v>
      </c>
      <c r="H359" s="8" t="str">
        <f t="shared" si="21"/>
        <v>No_</v>
      </c>
      <c r="I359" s="8">
        <f t="shared" si="22"/>
        <v>0.5</v>
      </c>
    </row>
    <row r="360" spans="1:9" ht="12.75" customHeight="1" x14ac:dyDescent="0.25">
      <c r="A360" s="1">
        <v>1979</v>
      </c>
      <c r="B360">
        <v>11</v>
      </c>
      <c r="C360" s="4">
        <v>27.08</v>
      </c>
      <c r="D360" s="4">
        <v>26.57</v>
      </c>
      <c r="E360" s="4">
        <v>0.51</v>
      </c>
      <c r="F360" s="6">
        <f>IF(INDEX(Nino34_long!$B$82:$M$146,INT((ROW($A360)-ROW($A$2))/12)+1,MOD(ROW($A360)-ROW($A$2),12)+1)=-99.99,"",INDEX(Nino34_long!$B$82:$M$146,INT((ROW($A360)-ROW($A$2))/12)+1,MOD(ROW($A360)-ROW($A$2),12)+1))</f>
        <v>27</v>
      </c>
      <c r="G360" s="8" t="str">
        <f t="shared" si="20"/>
        <v>No_Start</v>
      </c>
      <c r="H360" s="8" t="str">
        <f t="shared" si="21"/>
        <v>No_</v>
      </c>
      <c r="I360" s="8">
        <f t="shared" si="22"/>
        <v>0.5</v>
      </c>
    </row>
    <row r="361" spans="1:9" ht="12.75" customHeight="1" x14ac:dyDescent="0.25">
      <c r="A361" s="1">
        <v>1979</v>
      </c>
      <c r="B361">
        <v>12</v>
      </c>
      <c r="C361" s="4">
        <v>27.09</v>
      </c>
      <c r="D361" s="4">
        <v>26.53</v>
      </c>
      <c r="E361" s="4">
        <v>0.56000000000000005</v>
      </c>
      <c r="F361" s="6">
        <f>IF(INDEX(Nino34_long!$B$82:$M$146,INT((ROW($A361)-ROW($A$2))/12)+1,MOD(ROW($A361)-ROW($A$2),12)+1)=-99.99,"",INDEX(Nino34_long!$B$82:$M$146,INT((ROW($A361)-ROW($A$2))/12)+1,MOD(ROW($A361)-ROW($A$2),12)+1))</f>
        <v>27.28</v>
      </c>
      <c r="G361" s="8" t="str">
        <f t="shared" si="20"/>
        <v>No_Start</v>
      </c>
      <c r="H361" s="8" t="str">
        <f t="shared" si="21"/>
        <v>No_</v>
      </c>
      <c r="I361" s="8">
        <f t="shared" si="22"/>
        <v>0.5</v>
      </c>
    </row>
    <row r="362" spans="1:9" ht="12.75" customHeight="1" x14ac:dyDescent="0.25">
      <c r="A362" s="1">
        <v>1980</v>
      </c>
      <c r="B362">
        <v>1</v>
      </c>
      <c r="C362" s="4">
        <v>27.1</v>
      </c>
      <c r="D362" s="4">
        <v>26.5</v>
      </c>
      <c r="E362" s="4">
        <v>0.59</v>
      </c>
      <c r="F362" s="6">
        <f>IF(INDEX(Nino34_long!$B$82:$M$146,INT((ROW($A362)-ROW($A$2))/12)+1,MOD(ROW($A362)-ROW($A$2),12)+1)=-99.99,"",INDEX(Nino34_long!$B$82:$M$146,INT((ROW($A362)-ROW($A$2))/12)+1,MOD(ROW($A362)-ROW($A$2),12)+1))</f>
        <v>27.13</v>
      </c>
      <c r="G362" s="8" t="str">
        <f t="shared" si="20"/>
        <v>No_Start</v>
      </c>
      <c r="H362" s="8" t="str">
        <f t="shared" si="21"/>
        <v>No_</v>
      </c>
      <c r="I362" s="8">
        <f t="shared" si="22"/>
        <v>0.5</v>
      </c>
    </row>
    <row r="363" spans="1:9" ht="12.75" customHeight="1" x14ac:dyDescent="0.25">
      <c r="A363" s="1">
        <v>1980</v>
      </c>
      <c r="B363">
        <v>2</v>
      </c>
      <c r="C363" s="4">
        <v>27.03</v>
      </c>
      <c r="D363" s="4">
        <v>26.69</v>
      </c>
      <c r="E363" s="4">
        <v>0.34</v>
      </c>
      <c r="F363" s="6">
        <f>IF(INDEX(Nino34_long!$B$82:$M$146,INT((ROW($A363)-ROW($A$2))/12)+1,MOD(ROW($A363)-ROW($A$2),12)+1)=-99.99,"",INDEX(Nino34_long!$B$82:$M$146,INT((ROW($A363)-ROW($A$2))/12)+1,MOD(ROW($A363)-ROW($A$2),12)+1))</f>
        <v>27.09</v>
      </c>
      <c r="G363" s="8" t="str">
        <f t="shared" si="20"/>
        <v>No_Start</v>
      </c>
      <c r="H363" s="8" t="str">
        <f t="shared" si="21"/>
        <v>No_</v>
      </c>
      <c r="I363" s="8">
        <f t="shared" si="22"/>
        <v>0.5</v>
      </c>
    </row>
    <row r="364" spans="1:9" ht="12.75" customHeight="1" x14ac:dyDescent="0.25">
      <c r="A364" s="1">
        <v>1980</v>
      </c>
      <c r="B364">
        <v>3</v>
      </c>
      <c r="C364" s="4">
        <v>27.38</v>
      </c>
      <c r="D364" s="4">
        <v>27.16</v>
      </c>
      <c r="E364" s="4">
        <v>0.23</v>
      </c>
      <c r="F364" s="6">
        <f>IF(INDEX(Nino34_long!$B$82:$M$146,INT((ROW($A364)-ROW($A$2))/12)+1,MOD(ROW($A364)-ROW($A$2),12)+1)=-99.99,"",INDEX(Nino34_long!$B$82:$M$146,INT((ROW($A364)-ROW($A$2))/12)+1,MOD(ROW($A364)-ROW($A$2),12)+1))</f>
        <v>27.35</v>
      </c>
      <c r="G364" s="8" t="str">
        <f t="shared" si="20"/>
        <v>No_Start</v>
      </c>
      <c r="H364" s="8" t="str">
        <f t="shared" si="21"/>
        <v>No_</v>
      </c>
      <c r="I364" s="8">
        <f t="shared" si="22"/>
        <v>0.5</v>
      </c>
    </row>
    <row r="365" spans="1:9" ht="12.75" customHeight="1" x14ac:dyDescent="0.25">
      <c r="A365" s="1">
        <v>1980</v>
      </c>
      <c r="B365">
        <v>4</v>
      </c>
      <c r="C365" s="4">
        <v>27.78</v>
      </c>
      <c r="D365" s="4">
        <v>27.54</v>
      </c>
      <c r="E365" s="4">
        <v>0.25</v>
      </c>
      <c r="F365" s="6">
        <f>IF(INDEX(Nino34_long!$B$82:$M$146,INT((ROW($A365)-ROW($A$2))/12)+1,MOD(ROW($A365)-ROW($A$2),12)+1)=-99.99,"",INDEX(Nino34_long!$B$82:$M$146,INT((ROW($A365)-ROW($A$2))/12)+1,MOD(ROW($A365)-ROW($A$2),12)+1))</f>
        <v>27.97</v>
      </c>
      <c r="G365" s="8" t="str">
        <f t="shared" si="20"/>
        <v>No_Start</v>
      </c>
      <c r="H365" s="8" t="str">
        <f t="shared" si="21"/>
        <v>No_</v>
      </c>
      <c r="I365" s="8">
        <f t="shared" si="22"/>
        <v>0.5</v>
      </c>
    </row>
    <row r="366" spans="1:9" ht="12.75" customHeight="1" x14ac:dyDescent="0.25">
      <c r="A366" s="1">
        <v>1980</v>
      </c>
      <c r="B366">
        <v>5</v>
      </c>
      <c r="C366" s="4">
        <v>27.98</v>
      </c>
      <c r="D366" s="4">
        <v>27.62</v>
      </c>
      <c r="E366" s="4">
        <v>0.37</v>
      </c>
      <c r="F366" s="6">
        <f>IF(INDEX(Nino34_long!$B$82:$M$146,INT((ROW($A366)-ROW($A$2))/12)+1,MOD(ROW($A366)-ROW($A$2),12)+1)=-99.99,"",INDEX(Nino34_long!$B$82:$M$146,INT((ROW($A366)-ROW($A$2))/12)+1,MOD(ROW($A366)-ROW($A$2),12)+1))</f>
        <v>28</v>
      </c>
      <c r="G366" s="8" t="str">
        <f t="shared" si="20"/>
        <v>No_Start</v>
      </c>
      <c r="H366" s="8" t="str">
        <f t="shared" si="21"/>
        <v>No_</v>
      </c>
      <c r="I366" s="8">
        <f t="shared" si="22"/>
        <v>0.5</v>
      </c>
    </row>
    <row r="367" spans="1:9" ht="12.75" customHeight="1" x14ac:dyDescent="0.25">
      <c r="A367" s="1">
        <v>1980</v>
      </c>
      <c r="B367">
        <v>6</v>
      </c>
      <c r="C367" s="4">
        <v>27.99</v>
      </c>
      <c r="D367" s="4">
        <v>27.45</v>
      </c>
      <c r="E367" s="4">
        <v>0.54</v>
      </c>
      <c r="F367" s="6">
        <f>IF(INDEX(Nino34_long!$B$82:$M$146,INT((ROW($A367)-ROW($A$2))/12)+1,MOD(ROW($A367)-ROW($A$2),12)+1)=-99.99,"",INDEX(Nino34_long!$B$82:$M$146,INT((ROW($A367)-ROW($A$2))/12)+1,MOD(ROW($A367)-ROW($A$2),12)+1))</f>
        <v>28.05</v>
      </c>
      <c r="G367" s="8" t="str">
        <f t="shared" si="20"/>
        <v>No_Start</v>
      </c>
      <c r="H367" s="8" t="str">
        <f t="shared" si="21"/>
        <v>No_</v>
      </c>
      <c r="I367" s="8">
        <f t="shared" si="22"/>
        <v>0.5</v>
      </c>
    </row>
    <row r="368" spans="1:9" ht="12.75" customHeight="1" x14ac:dyDescent="0.25">
      <c r="A368" s="1">
        <v>1980</v>
      </c>
      <c r="B368">
        <v>7</v>
      </c>
      <c r="C368" s="4">
        <v>27.35</v>
      </c>
      <c r="D368" s="4">
        <v>27.06</v>
      </c>
      <c r="E368" s="4">
        <v>0.28999999999999998</v>
      </c>
      <c r="F368" s="6">
        <f>IF(INDEX(Nino34_long!$B$82:$M$146,INT((ROW($A368)-ROW($A$2))/12)+1,MOD(ROW($A368)-ROW($A$2),12)+1)=-99.99,"",INDEX(Nino34_long!$B$82:$M$146,INT((ROW($A368)-ROW($A$2))/12)+1,MOD(ROW($A368)-ROW($A$2),12)+1))</f>
        <v>27.25</v>
      </c>
      <c r="G368" s="8" t="str">
        <f t="shared" si="20"/>
        <v>No_Start</v>
      </c>
      <c r="H368" s="8" t="str">
        <f t="shared" si="21"/>
        <v>No_</v>
      </c>
      <c r="I368" s="8">
        <f t="shared" si="22"/>
        <v>0.5</v>
      </c>
    </row>
    <row r="369" spans="1:9" ht="12.75" customHeight="1" x14ac:dyDescent="0.25">
      <c r="A369" s="1">
        <v>1980</v>
      </c>
      <c r="B369">
        <v>8</v>
      </c>
      <c r="C369" s="4">
        <v>26.62</v>
      </c>
      <c r="D369" s="4">
        <v>26.7</v>
      </c>
      <c r="E369" s="4">
        <v>-0.08</v>
      </c>
      <c r="F369" s="6">
        <f>IF(INDEX(Nino34_long!$B$82:$M$146,INT((ROW($A369)-ROW($A$2))/12)+1,MOD(ROW($A369)-ROW($A$2),12)+1)=-99.99,"",INDEX(Nino34_long!$B$82:$M$146,INT((ROW($A369)-ROW($A$2))/12)+1,MOD(ROW($A369)-ROW($A$2),12)+1))</f>
        <v>26.65</v>
      </c>
      <c r="G369" s="8" t="str">
        <f t="shared" si="20"/>
        <v>No_Start</v>
      </c>
      <c r="H369" s="8" t="str">
        <f t="shared" si="21"/>
        <v>No_</v>
      </c>
      <c r="I369" s="8">
        <f t="shared" si="22"/>
        <v>0.5</v>
      </c>
    </row>
    <row r="370" spans="1:9" ht="12.75" customHeight="1" x14ac:dyDescent="0.25">
      <c r="A370" s="1">
        <v>1980</v>
      </c>
      <c r="B370">
        <v>9</v>
      </c>
      <c r="C370" s="4">
        <v>26.57</v>
      </c>
      <c r="D370" s="4">
        <v>26.63</v>
      </c>
      <c r="E370" s="4">
        <v>-0.06</v>
      </c>
      <c r="F370" s="6">
        <f>IF(INDEX(Nino34_long!$B$82:$M$146,INT((ROW($A370)-ROW($A$2))/12)+1,MOD(ROW($A370)-ROW($A$2),12)+1)=-99.99,"",INDEX(Nino34_long!$B$82:$M$146,INT((ROW($A370)-ROW($A$2))/12)+1,MOD(ROW($A370)-ROW($A$2),12)+1))</f>
        <v>26.63</v>
      </c>
      <c r="G370" s="8" t="str">
        <f t="shared" si="20"/>
        <v>No_Start</v>
      </c>
      <c r="H370" s="8" t="str">
        <f t="shared" si="21"/>
        <v>No_</v>
      </c>
      <c r="I370" s="8">
        <f t="shared" si="22"/>
        <v>0.5</v>
      </c>
    </row>
    <row r="371" spans="1:9" ht="12.75" customHeight="1" x14ac:dyDescent="0.25">
      <c r="A371" s="1">
        <v>1980</v>
      </c>
      <c r="B371">
        <v>10</v>
      </c>
      <c r="C371" s="4">
        <v>26.51</v>
      </c>
      <c r="D371" s="4">
        <v>26.6</v>
      </c>
      <c r="E371" s="4">
        <v>-0.09</v>
      </c>
      <c r="F371" s="6">
        <f>IF(INDEX(Nino34_long!$B$82:$M$146,INT((ROW($A371)-ROW($A$2))/12)+1,MOD(ROW($A371)-ROW($A$2),12)+1)=-99.99,"",INDEX(Nino34_long!$B$82:$M$146,INT((ROW($A371)-ROW($A$2))/12)+1,MOD(ROW($A371)-ROW($A$2),12)+1))</f>
        <v>26.63</v>
      </c>
      <c r="G371" s="8" t="str">
        <f t="shared" si="20"/>
        <v>No_Start</v>
      </c>
      <c r="H371" s="8" t="str">
        <f t="shared" si="21"/>
        <v>No_</v>
      </c>
      <c r="I371" s="8">
        <f t="shared" si="22"/>
        <v>0.5</v>
      </c>
    </row>
    <row r="372" spans="1:9" ht="12.75" customHeight="1" x14ac:dyDescent="0.25">
      <c r="A372" s="1">
        <v>1980</v>
      </c>
      <c r="B372">
        <v>11</v>
      </c>
      <c r="C372" s="4">
        <v>26.63</v>
      </c>
      <c r="D372" s="4">
        <v>26.57</v>
      </c>
      <c r="E372" s="4">
        <v>0.06</v>
      </c>
      <c r="F372" s="6">
        <f>IF(INDEX(Nino34_long!$B$82:$M$146,INT((ROW($A372)-ROW($A$2))/12)+1,MOD(ROW($A372)-ROW($A$2),12)+1)=-99.99,"",INDEX(Nino34_long!$B$82:$M$146,INT((ROW($A372)-ROW($A$2))/12)+1,MOD(ROW($A372)-ROW($A$2),12)+1))</f>
        <v>26.75</v>
      </c>
      <c r="G372" s="8" t="str">
        <f t="shared" si="20"/>
        <v>No_Start</v>
      </c>
      <c r="H372" s="8" t="str">
        <f t="shared" si="21"/>
        <v>No_</v>
      </c>
      <c r="I372" s="8">
        <f t="shared" si="22"/>
        <v>0.5</v>
      </c>
    </row>
    <row r="373" spans="1:9" ht="12.75" customHeight="1" x14ac:dyDescent="0.25">
      <c r="A373" s="1">
        <v>1980</v>
      </c>
      <c r="B373">
        <v>12</v>
      </c>
      <c r="C373" s="4">
        <v>26.59</v>
      </c>
      <c r="D373" s="4">
        <v>26.53</v>
      </c>
      <c r="E373" s="4">
        <v>0.06</v>
      </c>
      <c r="F373" s="6">
        <f>IF(INDEX(Nino34_long!$B$82:$M$146,INT((ROW($A373)-ROW($A$2))/12)+1,MOD(ROW($A373)-ROW($A$2),12)+1)=-99.99,"",INDEX(Nino34_long!$B$82:$M$146,INT((ROW($A373)-ROW($A$2))/12)+1,MOD(ROW($A373)-ROW($A$2),12)+1))</f>
        <v>26.94</v>
      </c>
      <c r="G373" s="8" t="str">
        <f t="shared" si="20"/>
        <v>No_Start</v>
      </c>
      <c r="H373" s="8" t="str">
        <f t="shared" si="21"/>
        <v>No_</v>
      </c>
      <c r="I373" s="8">
        <f t="shared" si="22"/>
        <v>0.5</v>
      </c>
    </row>
    <row r="374" spans="1:9" ht="12.75" customHeight="1" x14ac:dyDescent="0.25">
      <c r="A374" s="1">
        <v>1981</v>
      </c>
      <c r="B374">
        <v>1</v>
      </c>
      <c r="C374" s="4">
        <v>26.18</v>
      </c>
      <c r="D374" s="4">
        <v>26.68</v>
      </c>
      <c r="E374" s="4">
        <v>-0.5</v>
      </c>
      <c r="F374" s="6">
        <f>IF(INDEX(Nino34_long!$B$82:$M$146,INT((ROW($A374)-ROW($A$2))/12)+1,MOD(ROW($A374)-ROW($A$2),12)+1)=-99.99,"",INDEX(Nino34_long!$B$82:$M$146,INT((ROW($A374)-ROW($A$2))/12)+1,MOD(ROW($A374)-ROW($A$2),12)+1))</f>
        <v>26.12</v>
      </c>
      <c r="G374" s="8" t="str">
        <f t="shared" si="20"/>
        <v>No_Start</v>
      </c>
      <c r="H374" s="8" t="str">
        <f t="shared" si="21"/>
        <v>No_</v>
      </c>
      <c r="I374" s="8">
        <f t="shared" si="22"/>
        <v>0.5</v>
      </c>
    </row>
    <row r="375" spans="1:9" ht="12.75" customHeight="1" x14ac:dyDescent="0.25">
      <c r="A375" s="1">
        <v>1981</v>
      </c>
      <c r="B375">
        <v>2</v>
      </c>
      <c r="C375" s="4">
        <v>26.15</v>
      </c>
      <c r="D375" s="4">
        <v>26.84</v>
      </c>
      <c r="E375" s="4">
        <v>-0.69</v>
      </c>
      <c r="F375" s="6">
        <f>IF(INDEX(Nino34_long!$B$82:$M$146,INT((ROW($A375)-ROW($A$2))/12)+1,MOD(ROW($A375)-ROW($A$2),12)+1)=-99.99,"",INDEX(Nino34_long!$B$82:$M$146,INT((ROW($A375)-ROW($A$2))/12)+1,MOD(ROW($A375)-ROW($A$2),12)+1))</f>
        <v>26.31</v>
      </c>
      <c r="G375" s="8" t="str">
        <f t="shared" si="20"/>
        <v>No_Start</v>
      </c>
      <c r="H375" s="8" t="str">
        <f t="shared" si="21"/>
        <v>No_</v>
      </c>
      <c r="I375" s="8">
        <f t="shared" si="22"/>
        <v>0.5</v>
      </c>
    </row>
    <row r="376" spans="1:9" ht="12.75" customHeight="1" x14ac:dyDescent="0.25">
      <c r="A376" s="1">
        <v>1981</v>
      </c>
      <c r="B376">
        <v>3</v>
      </c>
      <c r="C376" s="4">
        <v>26.77</v>
      </c>
      <c r="D376" s="4">
        <v>27.29</v>
      </c>
      <c r="E376" s="4">
        <v>-0.52</v>
      </c>
      <c r="F376" s="6">
        <f>IF(INDEX(Nino34_long!$B$82:$M$146,INT((ROW($A376)-ROW($A$2))/12)+1,MOD(ROW($A376)-ROW($A$2),12)+1)=-99.99,"",INDEX(Nino34_long!$B$82:$M$146,INT((ROW($A376)-ROW($A$2))/12)+1,MOD(ROW($A376)-ROW($A$2),12)+1))</f>
        <v>27.24</v>
      </c>
      <c r="G376" s="8" t="str">
        <f t="shared" si="20"/>
        <v>No_Start</v>
      </c>
      <c r="H376" s="8" t="str">
        <f t="shared" si="21"/>
        <v>No_</v>
      </c>
      <c r="I376" s="8">
        <f t="shared" si="22"/>
        <v>0.5</v>
      </c>
    </row>
    <row r="377" spans="1:9" ht="12.75" customHeight="1" x14ac:dyDescent="0.25">
      <c r="A377" s="1">
        <v>1981</v>
      </c>
      <c r="B377">
        <v>4</v>
      </c>
      <c r="C377" s="4">
        <v>27.33</v>
      </c>
      <c r="D377" s="4">
        <v>27.69</v>
      </c>
      <c r="E377" s="4">
        <v>-0.36</v>
      </c>
      <c r="F377" s="6">
        <f>IF(INDEX(Nino34_long!$B$82:$M$146,INT((ROW($A377)-ROW($A$2))/12)+1,MOD(ROW($A377)-ROW($A$2),12)+1)=-99.99,"",INDEX(Nino34_long!$B$82:$M$146,INT((ROW($A377)-ROW($A$2))/12)+1,MOD(ROW($A377)-ROW($A$2),12)+1))</f>
        <v>27.6</v>
      </c>
      <c r="G377" s="8" t="str">
        <f t="shared" si="20"/>
        <v>No_Start</v>
      </c>
      <c r="H377" s="8" t="str">
        <f t="shared" si="21"/>
        <v>No_</v>
      </c>
      <c r="I377" s="8">
        <f t="shared" si="22"/>
        <v>0.5</v>
      </c>
    </row>
    <row r="378" spans="1:9" ht="12.75" customHeight="1" x14ac:dyDescent="0.25">
      <c r="A378" s="1">
        <v>1981</v>
      </c>
      <c r="B378">
        <v>5</v>
      </c>
      <c r="C378" s="4">
        <v>27.41</v>
      </c>
      <c r="D378" s="4">
        <v>27.77</v>
      </c>
      <c r="E378" s="4">
        <v>-0.35</v>
      </c>
      <c r="F378" s="6">
        <f>IF(INDEX(Nino34_long!$B$82:$M$146,INT((ROW($A378)-ROW($A$2))/12)+1,MOD(ROW($A378)-ROW($A$2),12)+1)=-99.99,"",INDEX(Nino34_long!$B$82:$M$146,INT((ROW($A378)-ROW($A$2))/12)+1,MOD(ROW($A378)-ROW($A$2),12)+1))</f>
        <v>27.76</v>
      </c>
      <c r="G378" s="8" t="str">
        <f t="shared" si="20"/>
        <v>No_Start</v>
      </c>
      <c r="H378" s="8" t="str">
        <f t="shared" si="21"/>
        <v>No_</v>
      </c>
      <c r="I378" s="8">
        <f t="shared" si="22"/>
        <v>0.5</v>
      </c>
    </row>
    <row r="379" spans="1:9" ht="12.75" customHeight="1" x14ac:dyDescent="0.25">
      <c r="A379" s="1">
        <v>1981</v>
      </c>
      <c r="B379">
        <v>6</v>
      </c>
      <c r="C379" s="4">
        <v>27.35</v>
      </c>
      <c r="D379" s="4">
        <v>27.56</v>
      </c>
      <c r="E379" s="4">
        <v>-0.21</v>
      </c>
      <c r="F379" s="6">
        <f>IF(INDEX(Nino34_long!$B$82:$M$146,INT((ROW($A379)-ROW($A$2))/12)+1,MOD(ROW($A379)-ROW($A$2),12)+1)=-99.99,"",INDEX(Nino34_long!$B$82:$M$146,INT((ROW($A379)-ROW($A$2))/12)+1,MOD(ROW($A379)-ROW($A$2),12)+1))</f>
        <v>27.54</v>
      </c>
      <c r="G379" s="8" t="str">
        <f t="shared" si="20"/>
        <v>No_Start</v>
      </c>
      <c r="H379" s="8" t="str">
        <f t="shared" si="21"/>
        <v>No_</v>
      </c>
      <c r="I379" s="8">
        <f t="shared" si="22"/>
        <v>0.5</v>
      </c>
    </row>
    <row r="380" spans="1:9" ht="12.75" customHeight="1" x14ac:dyDescent="0.25">
      <c r="A380" s="1">
        <v>1981</v>
      </c>
      <c r="B380">
        <v>7</v>
      </c>
      <c r="C380" s="4">
        <v>26.67</v>
      </c>
      <c r="D380" s="4">
        <v>27.12</v>
      </c>
      <c r="E380" s="4">
        <v>-0.46</v>
      </c>
      <c r="F380" s="6">
        <f>IF(INDEX(Nino34_long!$B$82:$M$146,INT((ROW($A380)-ROW($A$2))/12)+1,MOD(ROW($A380)-ROW($A$2),12)+1)=-99.99,"",INDEX(Nino34_long!$B$82:$M$146,INT((ROW($A380)-ROW($A$2))/12)+1,MOD(ROW($A380)-ROW($A$2),12)+1))</f>
        <v>26.79</v>
      </c>
      <c r="G380" s="8" t="str">
        <f t="shared" si="20"/>
        <v>No_Start</v>
      </c>
      <c r="H380" s="8" t="str">
        <f t="shared" si="21"/>
        <v>No_</v>
      </c>
      <c r="I380" s="8">
        <f t="shared" si="22"/>
        <v>0.5</v>
      </c>
    </row>
    <row r="381" spans="1:9" ht="12.75" customHeight="1" x14ac:dyDescent="0.25">
      <c r="A381" s="1">
        <v>1981</v>
      </c>
      <c r="B381">
        <v>8</v>
      </c>
      <c r="C381" s="4">
        <v>26.25</v>
      </c>
      <c r="D381" s="4">
        <v>26.74</v>
      </c>
      <c r="E381" s="4">
        <v>-0.49</v>
      </c>
      <c r="F381" s="6">
        <f>IF(INDEX(Nino34_long!$B$82:$M$146,INT((ROW($A381)-ROW($A$2))/12)+1,MOD(ROW($A381)-ROW($A$2),12)+1)=-99.99,"",INDEX(Nino34_long!$B$82:$M$146,INT((ROW($A381)-ROW($A$2))/12)+1,MOD(ROW($A381)-ROW($A$2),12)+1))</f>
        <v>26.7</v>
      </c>
      <c r="G381" s="8" t="str">
        <f t="shared" si="20"/>
        <v>No_Start</v>
      </c>
      <c r="H381" s="8" t="str">
        <f t="shared" si="21"/>
        <v>No_</v>
      </c>
      <c r="I381" s="8">
        <f t="shared" si="22"/>
        <v>0.5</v>
      </c>
    </row>
    <row r="382" spans="1:9" ht="12.75" customHeight="1" x14ac:dyDescent="0.25">
      <c r="A382" s="1">
        <v>1981</v>
      </c>
      <c r="B382">
        <v>9</v>
      </c>
      <c r="C382" s="4">
        <v>26.53</v>
      </c>
      <c r="D382" s="4">
        <v>26.69</v>
      </c>
      <c r="E382" s="4">
        <v>-0.16</v>
      </c>
      <c r="F382" s="6">
        <f>IF(INDEX(Nino34_long!$B$82:$M$146,INT((ROW($A382)-ROW($A$2))/12)+1,MOD(ROW($A382)-ROW($A$2),12)+1)=-99.99,"",INDEX(Nino34_long!$B$82:$M$146,INT((ROW($A382)-ROW($A$2))/12)+1,MOD(ROW($A382)-ROW($A$2),12)+1))</f>
        <v>26.68</v>
      </c>
      <c r="G382" s="8" t="str">
        <f t="shared" si="20"/>
        <v>No_Start</v>
      </c>
      <c r="H382" s="8" t="str">
        <f t="shared" si="21"/>
        <v>No_</v>
      </c>
      <c r="I382" s="8">
        <f t="shared" si="22"/>
        <v>0.5</v>
      </c>
    </row>
    <row r="383" spans="1:9" ht="12.75" customHeight="1" x14ac:dyDescent="0.25">
      <c r="A383" s="1">
        <v>1981</v>
      </c>
      <c r="B383">
        <v>10</v>
      </c>
      <c r="C383" s="4">
        <v>26.52</v>
      </c>
      <c r="D383" s="4">
        <v>26.64</v>
      </c>
      <c r="E383" s="4">
        <v>-0.12</v>
      </c>
      <c r="F383" s="6">
        <f>IF(INDEX(Nino34_long!$B$82:$M$146,INT((ROW($A383)-ROW($A$2))/12)+1,MOD(ROW($A383)-ROW($A$2),12)+1)=-99.99,"",INDEX(Nino34_long!$B$82:$M$146,INT((ROW($A383)-ROW($A$2))/12)+1,MOD(ROW($A383)-ROW($A$2),12)+1))</f>
        <v>26.7</v>
      </c>
      <c r="G383" s="8" t="str">
        <f t="shared" si="20"/>
        <v>No_Start</v>
      </c>
      <c r="H383" s="8" t="str">
        <f t="shared" si="21"/>
        <v>No_</v>
      </c>
      <c r="I383" s="8">
        <f t="shared" si="22"/>
        <v>0.5</v>
      </c>
    </row>
    <row r="384" spans="1:9" ht="12.75" customHeight="1" x14ac:dyDescent="0.25">
      <c r="A384" s="1">
        <v>1981</v>
      </c>
      <c r="B384">
        <v>11</v>
      </c>
      <c r="C384" s="4">
        <v>26.41</v>
      </c>
      <c r="D384" s="4">
        <v>26.63</v>
      </c>
      <c r="E384" s="4">
        <v>-0.22</v>
      </c>
      <c r="F384" s="6">
        <f>IF(INDEX(Nino34_long!$B$82:$M$146,INT((ROW($A384)-ROW($A$2))/12)+1,MOD(ROW($A384)-ROW($A$2),12)+1)=-99.99,"",INDEX(Nino34_long!$B$82:$M$146,INT((ROW($A384)-ROW($A$2))/12)+1,MOD(ROW($A384)-ROW($A$2),12)+1))</f>
        <v>26.39</v>
      </c>
      <c r="G384" s="8" t="str">
        <f t="shared" si="20"/>
        <v>No_Start</v>
      </c>
      <c r="H384" s="8" t="str">
        <f t="shared" si="21"/>
        <v>No_</v>
      </c>
      <c r="I384" s="8">
        <f t="shared" si="22"/>
        <v>0.5</v>
      </c>
    </row>
    <row r="385" spans="1:9" ht="12.75" customHeight="1" x14ac:dyDescent="0.25">
      <c r="A385" s="1">
        <v>1981</v>
      </c>
      <c r="B385">
        <v>12</v>
      </c>
      <c r="C385" s="4">
        <v>26.48</v>
      </c>
      <c r="D385" s="4">
        <v>26.62</v>
      </c>
      <c r="E385" s="4">
        <v>-0.14000000000000001</v>
      </c>
      <c r="F385" s="6">
        <f>IF(INDEX(Nino34_long!$B$82:$M$146,INT((ROW($A385)-ROW($A$2))/12)+1,MOD(ROW($A385)-ROW($A$2),12)+1)=-99.99,"",INDEX(Nino34_long!$B$82:$M$146,INT((ROW($A385)-ROW($A$2))/12)+1,MOD(ROW($A385)-ROW($A$2),12)+1))</f>
        <v>26.65</v>
      </c>
      <c r="G385" s="8" t="str">
        <f t="shared" si="20"/>
        <v>No_Start</v>
      </c>
      <c r="H385" s="8" t="str">
        <f t="shared" si="21"/>
        <v>No_</v>
      </c>
      <c r="I385" s="8">
        <f t="shared" si="22"/>
        <v>0.5</v>
      </c>
    </row>
    <row r="386" spans="1:9" ht="12.75" customHeight="1" x14ac:dyDescent="0.25">
      <c r="A386" s="1">
        <v>1982</v>
      </c>
      <c r="B386">
        <v>1</v>
      </c>
      <c r="C386" s="4">
        <v>26.7</v>
      </c>
      <c r="D386" s="4">
        <v>26.68</v>
      </c>
      <c r="E386" s="4">
        <v>0.02</v>
      </c>
      <c r="F386" s="6">
        <f>IF(INDEX(Nino34_long!$B$82:$M$146,INT((ROW($A386)-ROW($A$2))/12)+1,MOD(ROW($A386)-ROW($A$2),12)+1)=-99.99,"",INDEX(Nino34_long!$B$82:$M$146,INT((ROW($A386)-ROW($A$2))/12)+1,MOD(ROW($A386)-ROW($A$2),12)+1))</f>
        <v>26.54</v>
      </c>
      <c r="G386" s="8" t="str">
        <f t="shared" si="20"/>
        <v>No_Start</v>
      </c>
      <c r="H386" s="8" t="str">
        <f t="shared" si="21"/>
        <v>No_</v>
      </c>
      <c r="I386" s="8">
        <f t="shared" si="22"/>
        <v>0.5</v>
      </c>
    </row>
    <row r="387" spans="1:9" ht="12.75" customHeight="1" x14ac:dyDescent="0.25">
      <c r="A387" s="1">
        <v>1982</v>
      </c>
      <c r="B387">
        <v>2</v>
      </c>
      <c r="C387" s="4">
        <v>26.73</v>
      </c>
      <c r="D387" s="4">
        <v>26.84</v>
      </c>
      <c r="E387" s="4">
        <v>-0.11</v>
      </c>
      <c r="F387" s="6">
        <f>IF(INDEX(Nino34_long!$B$82:$M$146,INT((ROW($A387)-ROW($A$2))/12)+1,MOD(ROW($A387)-ROW($A$2),12)+1)=-99.99,"",INDEX(Nino34_long!$B$82:$M$146,INT((ROW($A387)-ROW($A$2))/12)+1,MOD(ROW($A387)-ROW($A$2),12)+1))</f>
        <v>26.64</v>
      </c>
      <c r="G387" s="8" t="str">
        <f t="shared" ref="G387:G450" si="23">IF(AND(E386&lt;0.5,E387&gt;=0.5,E388&gt;=0.5,E389&gt;=0.5,E390&gt;=0.5,E391&gt;=0.5),"Start_ElNino", "No_Start")</f>
        <v>No_Start</v>
      </c>
      <c r="H387" s="8" t="str">
        <f t="shared" ref="H387:H450" si="24">IF(AND(OR(G387="Start_ElNino",H386="Yes"),E387&gt;=0.5),"Yes","No_")</f>
        <v>No_</v>
      </c>
      <c r="I387" s="8">
        <f t="shared" ref="I387:I450" si="25">IF(H387="No_",0.5,E387)</f>
        <v>0.5</v>
      </c>
    </row>
    <row r="388" spans="1:9" ht="12.75" customHeight="1" x14ac:dyDescent="0.25">
      <c r="A388" s="1">
        <v>1982</v>
      </c>
      <c r="B388">
        <v>3</v>
      </c>
      <c r="C388" s="4">
        <v>27.36</v>
      </c>
      <c r="D388" s="4">
        <v>27.29</v>
      </c>
      <c r="E388" s="4">
        <v>0.08</v>
      </c>
      <c r="F388" s="6">
        <f>IF(INDEX(Nino34_long!$B$82:$M$146,INT((ROW($A388)-ROW($A$2))/12)+1,MOD(ROW($A388)-ROW($A$2),12)+1)=-99.99,"",INDEX(Nino34_long!$B$82:$M$146,INT((ROW($A388)-ROW($A$2))/12)+1,MOD(ROW($A388)-ROW($A$2),12)+1))</f>
        <v>27.24</v>
      </c>
      <c r="G388" s="8" t="str">
        <f t="shared" si="23"/>
        <v>No_Start</v>
      </c>
      <c r="H388" s="8" t="str">
        <f t="shared" si="24"/>
        <v>No_</v>
      </c>
      <c r="I388" s="8">
        <f t="shared" si="25"/>
        <v>0.5</v>
      </c>
    </row>
    <row r="389" spans="1:9" ht="12.75" customHeight="1" x14ac:dyDescent="0.25">
      <c r="A389" s="1">
        <v>1982</v>
      </c>
      <c r="B389">
        <v>4</v>
      </c>
      <c r="C389" s="4">
        <v>27.91</v>
      </c>
      <c r="D389" s="4">
        <v>27.69</v>
      </c>
      <c r="E389" s="4">
        <v>0.22</v>
      </c>
      <c r="F389" s="6">
        <f>IF(INDEX(Nino34_long!$B$82:$M$146,INT((ROW($A389)-ROW($A$2))/12)+1,MOD(ROW($A389)-ROW($A$2),12)+1)=-99.99,"",INDEX(Nino34_long!$B$82:$M$146,INT((ROW($A389)-ROW($A$2))/12)+1,MOD(ROW($A389)-ROW($A$2),12)+1))</f>
        <v>28.01</v>
      </c>
      <c r="G389" s="8" t="str">
        <f t="shared" si="23"/>
        <v>No_Start</v>
      </c>
      <c r="H389" s="8" t="str">
        <f t="shared" si="24"/>
        <v>No_</v>
      </c>
      <c r="I389" s="8">
        <f t="shared" si="25"/>
        <v>0.5</v>
      </c>
    </row>
    <row r="390" spans="1:9" ht="12.75" customHeight="1" x14ac:dyDescent="0.25">
      <c r="A390" s="1">
        <v>1982</v>
      </c>
      <c r="B390">
        <v>5</v>
      </c>
      <c r="C390" s="4">
        <v>28.42</v>
      </c>
      <c r="D390" s="4">
        <v>27.77</v>
      </c>
      <c r="E390" s="4">
        <v>0.65</v>
      </c>
      <c r="F390" s="6">
        <f>IF(INDEX(Nino34_long!$B$82:$M$146,INT((ROW($A390)-ROW($A$2))/12)+1,MOD(ROW($A390)-ROW($A$2),12)+1)=-99.99,"",INDEX(Nino34_long!$B$82:$M$146,INT((ROW($A390)-ROW($A$2))/12)+1,MOD(ROW($A390)-ROW($A$2),12)+1))</f>
        <v>28.51</v>
      </c>
      <c r="G390" s="8" t="str">
        <f t="shared" si="23"/>
        <v>Start_ElNino</v>
      </c>
      <c r="H390" s="8" t="str">
        <f t="shared" si="24"/>
        <v>Yes</v>
      </c>
      <c r="I390" s="8">
        <f t="shared" si="25"/>
        <v>0.65</v>
      </c>
    </row>
    <row r="391" spans="1:9" ht="12.75" customHeight="1" x14ac:dyDescent="0.25">
      <c r="A391" s="1">
        <v>1982</v>
      </c>
      <c r="B391">
        <v>6</v>
      </c>
      <c r="C391" s="4">
        <v>28.32</v>
      </c>
      <c r="D391" s="4">
        <v>27.56</v>
      </c>
      <c r="E391" s="4">
        <v>0.76</v>
      </c>
      <c r="F391" s="6">
        <f>IF(INDEX(Nino34_long!$B$82:$M$146,INT((ROW($A391)-ROW($A$2))/12)+1,MOD(ROW($A391)-ROW($A$2),12)+1)=-99.99,"",INDEX(Nino34_long!$B$82:$M$146,INT((ROW($A391)-ROW($A$2))/12)+1,MOD(ROW($A391)-ROW($A$2),12)+1))</f>
        <v>28.61</v>
      </c>
      <c r="G391" s="8" t="str">
        <f t="shared" si="23"/>
        <v>No_Start</v>
      </c>
      <c r="H391" s="8" t="str">
        <f t="shared" si="24"/>
        <v>Yes</v>
      </c>
      <c r="I391" s="8">
        <f t="shared" si="25"/>
        <v>0.76</v>
      </c>
    </row>
    <row r="392" spans="1:9" ht="12.75" customHeight="1" x14ac:dyDescent="0.25">
      <c r="A392" s="1">
        <v>1982</v>
      </c>
      <c r="B392">
        <v>7</v>
      </c>
      <c r="C392" s="4">
        <v>27.65</v>
      </c>
      <c r="D392" s="4">
        <v>27.12</v>
      </c>
      <c r="E392" s="4">
        <v>0.52</v>
      </c>
      <c r="F392" s="6">
        <f>IF(INDEX(Nino34_long!$B$82:$M$146,INT((ROW($A392)-ROW($A$2))/12)+1,MOD(ROW($A392)-ROW($A$2),12)+1)=-99.99,"",INDEX(Nino34_long!$B$82:$M$146,INT((ROW($A392)-ROW($A$2))/12)+1,MOD(ROW($A392)-ROW($A$2),12)+1))</f>
        <v>27.86</v>
      </c>
      <c r="G392" s="8" t="str">
        <f t="shared" si="23"/>
        <v>No_Start</v>
      </c>
      <c r="H392" s="8" t="str">
        <f t="shared" si="24"/>
        <v>Yes</v>
      </c>
      <c r="I392" s="8">
        <f t="shared" si="25"/>
        <v>0.52</v>
      </c>
    </row>
    <row r="393" spans="1:9" ht="12.75" customHeight="1" x14ac:dyDescent="0.25">
      <c r="A393" s="1">
        <v>1982</v>
      </c>
      <c r="B393">
        <v>8</v>
      </c>
      <c r="C393" s="4">
        <v>27.64</v>
      </c>
      <c r="D393" s="4">
        <v>26.74</v>
      </c>
      <c r="E393" s="4">
        <v>0.9</v>
      </c>
      <c r="F393" s="6">
        <f>IF(INDEX(Nino34_long!$B$82:$M$146,INT((ROW($A393)-ROW($A$2))/12)+1,MOD(ROW($A393)-ROW($A$2),12)+1)=-99.99,"",INDEX(Nino34_long!$B$82:$M$146,INT((ROW($A393)-ROW($A$2))/12)+1,MOD(ROW($A393)-ROW($A$2),12)+1))</f>
        <v>27.8</v>
      </c>
      <c r="G393" s="8" t="str">
        <f t="shared" si="23"/>
        <v>No_Start</v>
      </c>
      <c r="H393" s="8" t="str">
        <f t="shared" si="24"/>
        <v>Yes</v>
      </c>
      <c r="I393" s="8">
        <f t="shared" si="25"/>
        <v>0.9</v>
      </c>
    </row>
    <row r="394" spans="1:9" ht="12.75" customHeight="1" x14ac:dyDescent="0.25">
      <c r="A394" s="1">
        <v>1982</v>
      </c>
      <c r="B394">
        <v>9</v>
      </c>
      <c r="C394" s="4">
        <v>28.2</v>
      </c>
      <c r="D394" s="4">
        <v>26.69</v>
      </c>
      <c r="E394" s="4">
        <v>1.51</v>
      </c>
      <c r="F394" s="6">
        <f>IF(INDEX(Nino34_long!$B$82:$M$146,INT((ROW($A394)-ROW($A$2))/12)+1,MOD(ROW($A394)-ROW($A$2),12)+1)=-99.99,"",INDEX(Nino34_long!$B$82:$M$146,INT((ROW($A394)-ROW($A$2))/12)+1,MOD(ROW($A394)-ROW($A$2),12)+1))</f>
        <v>28.14</v>
      </c>
      <c r="G394" s="8" t="str">
        <f t="shared" si="23"/>
        <v>No_Start</v>
      </c>
      <c r="H394" s="8" t="str">
        <f t="shared" si="24"/>
        <v>Yes</v>
      </c>
      <c r="I394" s="8">
        <f t="shared" si="25"/>
        <v>1.51</v>
      </c>
    </row>
    <row r="395" spans="1:9" ht="12.75" customHeight="1" x14ac:dyDescent="0.25">
      <c r="A395" s="1">
        <v>1982</v>
      </c>
      <c r="B395">
        <v>10</v>
      </c>
      <c r="C395" s="4">
        <v>28.67</v>
      </c>
      <c r="D395" s="4">
        <v>26.64</v>
      </c>
      <c r="E395" s="4">
        <v>2.0299999999999998</v>
      </c>
      <c r="F395" s="6">
        <f>IF(INDEX(Nino34_long!$B$82:$M$146,INT((ROW($A395)-ROW($A$2))/12)+1,MOD(ROW($A395)-ROW($A$2),12)+1)=-99.99,"",INDEX(Nino34_long!$B$82:$M$146,INT((ROW($A395)-ROW($A$2))/12)+1,MOD(ROW($A395)-ROW($A$2),12)+1))</f>
        <v>28.73</v>
      </c>
      <c r="G395" s="8" t="str">
        <f t="shared" si="23"/>
        <v>No_Start</v>
      </c>
      <c r="H395" s="8" t="str">
        <f t="shared" si="24"/>
        <v>Yes</v>
      </c>
      <c r="I395" s="8">
        <f t="shared" si="25"/>
        <v>2.0299999999999998</v>
      </c>
    </row>
    <row r="396" spans="1:9" ht="12.75" customHeight="1" x14ac:dyDescent="0.25">
      <c r="A396" s="1">
        <v>1982</v>
      </c>
      <c r="B396">
        <v>11</v>
      </c>
      <c r="C396" s="4">
        <v>28.71</v>
      </c>
      <c r="D396" s="4">
        <v>26.63</v>
      </c>
      <c r="E396" s="4">
        <v>2.0699999999999998</v>
      </c>
      <c r="F396" s="6">
        <f>IF(INDEX(Nino34_long!$B$82:$M$146,INT((ROW($A396)-ROW($A$2))/12)+1,MOD(ROW($A396)-ROW($A$2),12)+1)=-99.99,"",INDEX(Nino34_long!$B$82:$M$146,INT((ROW($A396)-ROW($A$2))/12)+1,MOD(ROW($A396)-ROW($A$2),12)+1))</f>
        <v>28.72</v>
      </c>
      <c r="G396" s="8" t="str">
        <f t="shared" si="23"/>
        <v>No_Start</v>
      </c>
      <c r="H396" s="8" t="str">
        <f t="shared" si="24"/>
        <v>Yes</v>
      </c>
      <c r="I396" s="8">
        <f t="shared" si="25"/>
        <v>2.0699999999999998</v>
      </c>
    </row>
    <row r="397" spans="1:9" ht="12.75" customHeight="1" x14ac:dyDescent="0.25">
      <c r="A397" s="1">
        <v>1982</v>
      </c>
      <c r="B397">
        <v>12</v>
      </c>
      <c r="C397" s="4">
        <v>28.93</v>
      </c>
      <c r="D397" s="4">
        <v>26.62</v>
      </c>
      <c r="E397" s="4">
        <v>2.31</v>
      </c>
      <c r="F397" s="6">
        <f>IF(INDEX(Nino34_long!$B$82:$M$146,INT((ROW($A397)-ROW($A$2))/12)+1,MOD(ROW($A397)-ROW($A$2),12)+1)=-99.99,"",INDEX(Nino34_long!$B$82:$M$146,INT((ROW($A397)-ROW($A$2))/12)+1,MOD(ROW($A397)-ROW($A$2),12)+1))</f>
        <v>28.92</v>
      </c>
      <c r="G397" s="8" t="str">
        <f t="shared" si="23"/>
        <v>No_Start</v>
      </c>
      <c r="H397" s="8" t="str">
        <f t="shared" si="24"/>
        <v>Yes</v>
      </c>
      <c r="I397" s="8">
        <f t="shared" si="25"/>
        <v>2.31</v>
      </c>
    </row>
    <row r="398" spans="1:9" ht="12.75" customHeight="1" x14ac:dyDescent="0.25">
      <c r="A398" s="1">
        <v>1983</v>
      </c>
      <c r="B398">
        <v>1</v>
      </c>
      <c r="C398" s="4">
        <v>28.92</v>
      </c>
      <c r="D398" s="4">
        <v>26.68</v>
      </c>
      <c r="E398" s="4">
        <v>2.25</v>
      </c>
      <c r="F398" s="6">
        <f>IF(INDEX(Nino34_long!$B$82:$M$146,INT((ROW($A398)-ROW($A$2))/12)+1,MOD(ROW($A398)-ROW($A$2),12)+1)=-99.99,"",INDEX(Nino34_long!$B$82:$M$146,INT((ROW($A398)-ROW($A$2))/12)+1,MOD(ROW($A398)-ROW($A$2),12)+1))</f>
        <v>29.01</v>
      </c>
      <c r="G398" s="8" t="str">
        <f t="shared" si="23"/>
        <v>No_Start</v>
      </c>
      <c r="H398" s="8" t="str">
        <f t="shared" si="24"/>
        <v>Yes</v>
      </c>
      <c r="I398" s="8">
        <f t="shared" si="25"/>
        <v>2.25</v>
      </c>
    </row>
    <row r="399" spans="1:9" ht="12.75" customHeight="1" x14ac:dyDescent="0.25">
      <c r="A399" s="1">
        <v>1983</v>
      </c>
      <c r="B399">
        <v>2</v>
      </c>
      <c r="C399" s="4">
        <v>28.74</v>
      </c>
      <c r="D399" s="4">
        <v>26.84</v>
      </c>
      <c r="E399" s="4">
        <v>1.9</v>
      </c>
      <c r="F399" s="6">
        <f>IF(INDEX(Nino34_long!$B$82:$M$146,INT((ROW($A399)-ROW($A$2))/12)+1,MOD(ROW($A399)-ROW($A$2),12)+1)=-99.99,"",INDEX(Nino34_long!$B$82:$M$146,INT((ROW($A399)-ROW($A$2))/12)+1,MOD(ROW($A399)-ROW($A$2),12)+1))</f>
        <v>28.98</v>
      </c>
      <c r="G399" s="8" t="str">
        <f t="shared" si="23"/>
        <v>No_Start</v>
      </c>
      <c r="H399" s="8" t="str">
        <f t="shared" si="24"/>
        <v>Yes</v>
      </c>
      <c r="I399" s="8">
        <f t="shared" si="25"/>
        <v>1.9</v>
      </c>
    </row>
    <row r="400" spans="1:9" ht="12.75" customHeight="1" x14ac:dyDescent="0.25">
      <c r="A400" s="1">
        <v>1983</v>
      </c>
      <c r="B400">
        <v>3</v>
      </c>
      <c r="C400" s="4">
        <v>28.76</v>
      </c>
      <c r="D400" s="4">
        <v>27.29</v>
      </c>
      <c r="E400" s="4">
        <v>1.47</v>
      </c>
      <c r="F400" s="6">
        <f>IF(INDEX(Nino34_long!$B$82:$M$146,INT((ROW($A400)-ROW($A$2))/12)+1,MOD(ROW($A400)-ROW($A$2),12)+1)=-99.99,"",INDEX(Nino34_long!$B$82:$M$146,INT((ROW($A400)-ROW($A$2))/12)+1,MOD(ROW($A400)-ROW($A$2),12)+1))</f>
        <v>28.95</v>
      </c>
      <c r="G400" s="8" t="str">
        <f t="shared" si="23"/>
        <v>No_Start</v>
      </c>
      <c r="H400" s="8" t="str">
        <f t="shared" si="24"/>
        <v>Yes</v>
      </c>
      <c r="I400" s="8">
        <f t="shared" si="25"/>
        <v>1.47</v>
      </c>
    </row>
    <row r="401" spans="1:9" ht="12.75" customHeight="1" x14ac:dyDescent="0.25">
      <c r="A401" s="1">
        <v>1983</v>
      </c>
      <c r="B401">
        <v>4</v>
      </c>
      <c r="C401" s="4">
        <v>28.74</v>
      </c>
      <c r="D401" s="4">
        <v>27.69</v>
      </c>
      <c r="E401" s="4">
        <v>1.05</v>
      </c>
      <c r="F401" s="6">
        <f>IF(INDEX(Nino34_long!$B$82:$M$146,INT((ROW($A401)-ROW($A$2))/12)+1,MOD(ROW($A401)-ROW($A$2),12)+1)=-99.99,"",INDEX(Nino34_long!$B$82:$M$146,INT((ROW($A401)-ROW($A$2))/12)+1,MOD(ROW($A401)-ROW($A$2),12)+1))</f>
        <v>28.89</v>
      </c>
      <c r="G401" s="8" t="str">
        <f t="shared" si="23"/>
        <v>No_Start</v>
      </c>
      <c r="H401" s="8" t="str">
        <f t="shared" si="24"/>
        <v>Yes</v>
      </c>
      <c r="I401" s="8">
        <f t="shared" si="25"/>
        <v>1.05</v>
      </c>
    </row>
    <row r="402" spans="1:9" ht="12.75" customHeight="1" x14ac:dyDescent="0.25">
      <c r="A402" s="1">
        <v>1983</v>
      </c>
      <c r="B402">
        <v>5</v>
      </c>
      <c r="C402" s="4">
        <v>28.83</v>
      </c>
      <c r="D402" s="4">
        <v>27.77</v>
      </c>
      <c r="E402" s="4">
        <v>1.06</v>
      </c>
      <c r="F402" s="6">
        <f>IF(INDEX(Nino34_long!$B$82:$M$146,INT((ROW($A402)-ROW($A$2))/12)+1,MOD(ROW($A402)-ROW($A$2),12)+1)=-99.99,"",INDEX(Nino34_long!$B$82:$M$146,INT((ROW($A402)-ROW($A$2))/12)+1,MOD(ROW($A402)-ROW($A$2),12)+1))</f>
        <v>28.99</v>
      </c>
      <c r="G402" s="8" t="str">
        <f t="shared" si="23"/>
        <v>No_Start</v>
      </c>
      <c r="H402" s="8" t="str">
        <f t="shared" si="24"/>
        <v>Yes</v>
      </c>
      <c r="I402" s="8">
        <f t="shared" si="25"/>
        <v>1.06</v>
      </c>
    </row>
    <row r="403" spans="1:9" ht="12.75" customHeight="1" x14ac:dyDescent="0.25">
      <c r="A403" s="1">
        <v>1983</v>
      </c>
      <c r="B403">
        <v>6</v>
      </c>
      <c r="C403" s="4">
        <v>28.27</v>
      </c>
      <c r="D403" s="4">
        <v>27.56</v>
      </c>
      <c r="E403" s="4">
        <v>0.72</v>
      </c>
      <c r="F403" s="6">
        <f>IF(INDEX(Nino34_long!$B$82:$M$146,INT((ROW($A403)-ROW($A$2))/12)+1,MOD(ROW($A403)-ROW($A$2),12)+1)=-99.99,"",INDEX(Nino34_long!$B$82:$M$146,INT((ROW($A403)-ROW($A$2))/12)+1,MOD(ROW($A403)-ROW($A$2),12)+1))</f>
        <v>28.31</v>
      </c>
      <c r="G403" s="8" t="str">
        <f t="shared" si="23"/>
        <v>No_Start</v>
      </c>
      <c r="H403" s="8" t="str">
        <f t="shared" si="24"/>
        <v>Yes</v>
      </c>
      <c r="I403" s="8">
        <f t="shared" si="25"/>
        <v>0.72</v>
      </c>
    </row>
    <row r="404" spans="1:9" ht="12.75" customHeight="1" x14ac:dyDescent="0.25">
      <c r="A404" s="1">
        <v>1983</v>
      </c>
      <c r="B404">
        <v>7</v>
      </c>
      <c r="C404" s="4">
        <v>27.19</v>
      </c>
      <c r="D404" s="4">
        <v>27.12</v>
      </c>
      <c r="E404" s="4">
        <v>7.0000000000000007E-2</v>
      </c>
      <c r="F404" s="6">
        <f>IF(INDEX(Nino34_long!$B$82:$M$146,INT((ROW($A404)-ROW($A$2))/12)+1,MOD(ROW($A404)-ROW($A$2),12)+1)=-99.99,"",INDEX(Nino34_long!$B$82:$M$146,INT((ROW($A404)-ROW($A$2))/12)+1,MOD(ROW($A404)-ROW($A$2),12)+1))</f>
        <v>27.11</v>
      </c>
      <c r="G404" s="8" t="str">
        <f t="shared" si="23"/>
        <v>No_Start</v>
      </c>
      <c r="H404" s="8" t="str">
        <f t="shared" si="24"/>
        <v>No_</v>
      </c>
      <c r="I404" s="8">
        <f t="shared" si="25"/>
        <v>0.5</v>
      </c>
    </row>
    <row r="405" spans="1:9" ht="12.75" customHeight="1" x14ac:dyDescent="0.25">
      <c r="A405" s="1">
        <v>1983</v>
      </c>
      <c r="B405">
        <v>8</v>
      </c>
      <c r="C405" s="4">
        <v>26.53</v>
      </c>
      <c r="D405" s="4">
        <v>26.74</v>
      </c>
      <c r="E405" s="4">
        <v>-0.21</v>
      </c>
      <c r="F405" s="6">
        <f>IF(INDEX(Nino34_long!$B$82:$M$146,INT((ROW($A405)-ROW($A$2))/12)+1,MOD(ROW($A405)-ROW($A$2),12)+1)=-99.99,"",INDEX(Nino34_long!$B$82:$M$146,INT((ROW($A405)-ROW($A$2))/12)+1,MOD(ROW($A405)-ROW($A$2),12)+1))</f>
        <v>26.75</v>
      </c>
      <c r="G405" s="8" t="str">
        <f t="shared" si="23"/>
        <v>No_Start</v>
      </c>
      <c r="H405" s="8" t="str">
        <f t="shared" si="24"/>
        <v>No_</v>
      </c>
      <c r="I405" s="8">
        <f t="shared" si="25"/>
        <v>0.5</v>
      </c>
    </row>
    <row r="406" spans="1:9" ht="12.75" customHeight="1" x14ac:dyDescent="0.25">
      <c r="A406" s="1">
        <v>1983</v>
      </c>
      <c r="B406">
        <v>9</v>
      </c>
      <c r="C406" s="4">
        <v>26.19</v>
      </c>
      <c r="D406" s="4">
        <v>26.69</v>
      </c>
      <c r="E406" s="4">
        <v>-0.5</v>
      </c>
      <c r="F406" s="6">
        <f>IF(INDEX(Nino34_long!$B$82:$M$146,INT((ROW($A406)-ROW($A$2))/12)+1,MOD(ROW($A406)-ROW($A$2),12)+1)=-99.99,"",INDEX(Nino34_long!$B$82:$M$146,INT((ROW($A406)-ROW($A$2))/12)+1,MOD(ROW($A406)-ROW($A$2),12)+1))</f>
        <v>26.26</v>
      </c>
      <c r="G406" s="8" t="str">
        <f t="shared" si="23"/>
        <v>No_Start</v>
      </c>
      <c r="H406" s="8" t="str">
        <f t="shared" si="24"/>
        <v>No_</v>
      </c>
      <c r="I406" s="8">
        <f t="shared" si="25"/>
        <v>0.5</v>
      </c>
    </row>
    <row r="407" spans="1:9" ht="12.75" customHeight="1" x14ac:dyDescent="0.25">
      <c r="A407" s="1">
        <v>1983</v>
      </c>
      <c r="B407">
        <v>10</v>
      </c>
      <c r="C407" s="4">
        <v>25.76</v>
      </c>
      <c r="D407" s="4">
        <v>26.64</v>
      </c>
      <c r="E407" s="4">
        <v>-0.89</v>
      </c>
      <c r="F407" s="6">
        <f>IF(INDEX(Nino34_long!$B$82:$M$146,INT((ROW($A407)-ROW($A$2))/12)+1,MOD(ROW($A407)-ROW($A$2),12)+1)=-99.99,"",INDEX(Nino34_long!$B$82:$M$146,INT((ROW($A407)-ROW($A$2))/12)+1,MOD(ROW($A407)-ROW($A$2),12)+1))</f>
        <v>25.7</v>
      </c>
      <c r="G407" s="8" t="str">
        <f t="shared" si="23"/>
        <v>No_Start</v>
      </c>
      <c r="H407" s="8" t="str">
        <f t="shared" si="24"/>
        <v>No_</v>
      </c>
      <c r="I407" s="8">
        <f t="shared" si="25"/>
        <v>0.5</v>
      </c>
    </row>
    <row r="408" spans="1:9" ht="12.75" customHeight="1" x14ac:dyDescent="0.25">
      <c r="A408" s="1">
        <v>1983</v>
      </c>
      <c r="B408">
        <v>11</v>
      </c>
      <c r="C408" s="4">
        <v>25.55</v>
      </c>
      <c r="D408" s="4">
        <v>26.63</v>
      </c>
      <c r="E408" s="4">
        <v>-1.0900000000000001</v>
      </c>
      <c r="F408" s="6">
        <f>IF(INDEX(Nino34_long!$B$82:$M$146,INT((ROW($A408)-ROW($A$2))/12)+1,MOD(ROW($A408)-ROW($A$2),12)+1)=-99.99,"",INDEX(Nino34_long!$B$82:$M$146,INT((ROW($A408)-ROW($A$2))/12)+1,MOD(ROW($A408)-ROW($A$2),12)+1))</f>
        <v>25.52</v>
      </c>
      <c r="G408" s="8" t="str">
        <f t="shared" si="23"/>
        <v>No_Start</v>
      </c>
      <c r="H408" s="8" t="str">
        <f t="shared" si="24"/>
        <v>No_</v>
      </c>
      <c r="I408" s="8">
        <f t="shared" si="25"/>
        <v>0.5</v>
      </c>
    </row>
    <row r="409" spans="1:9" ht="12.75" customHeight="1" x14ac:dyDescent="0.25">
      <c r="A409" s="1">
        <v>1983</v>
      </c>
      <c r="B409">
        <v>12</v>
      </c>
      <c r="C409" s="4">
        <v>25.82</v>
      </c>
      <c r="D409" s="4">
        <v>26.62</v>
      </c>
      <c r="E409" s="4">
        <v>-0.8</v>
      </c>
      <c r="F409" s="6">
        <f>IF(INDEX(Nino34_long!$B$82:$M$146,INT((ROW($A409)-ROW($A$2))/12)+1,MOD(ROW($A409)-ROW($A$2),12)+1)=-99.99,"",INDEX(Nino34_long!$B$82:$M$146,INT((ROW($A409)-ROW($A$2))/12)+1,MOD(ROW($A409)-ROW($A$2),12)+1))</f>
        <v>25.64</v>
      </c>
      <c r="G409" s="8" t="str">
        <f t="shared" si="23"/>
        <v>No_Start</v>
      </c>
      <c r="H409" s="8" t="str">
        <f t="shared" si="24"/>
        <v>No_</v>
      </c>
      <c r="I409" s="8">
        <f t="shared" si="25"/>
        <v>0.5</v>
      </c>
    </row>
    <row r="410" spans="1:9" ht="12.75" customHeight="1" x14ac:dyDescent="0.25">
      <c r="A410" s="1">
        <v>1984</v>
      </c>
      <c r="B410">
        <v>1</v>
      </c>
      <c r="C410" s="4">
        <v>26.14</v>
      </c>
      <c r="D410" s="4">
        <v>26.68</v>
      </c>
      <c r="E410" s="4">
        <v>-0.54</v>
      </c>
      <c r="F410" s="6">
        <f>IF(INDEX(Nino34_long!$B$82:$M$146,INT((ROW($A410)-ROW($A$2))/12)+1,MOD(ROW($A410)-ROW($A$2),12)+1)=-99.99,"",INDEX(Nino34_long!$B$82:$M$146,INT((ROW($A410)-ROW($A$2))/12)+1,MOD(ROW($A410)-ROW($A$2),12)+1))</f>
        <v>25.78</v>
      </c>
      <c r="G410" s="8" t="str">
        <f t="shared" si="23"/>
        <v>No_Start</v>
      </c>
      <c r="H410" s="8" t="str">
        <f t="shared" si="24"/>
        <v>No_</v>
      </c>
      <c r="I410" s="8">
        <f t="shared" si="25"/>
        <v>0.5</v>
      </c>
    </row>
    <row r="411" spans="1:9" ht="12.75" customHeight="1" x14ac:dyDescent="0.25">
      <c r="A411" s="1">
        <v>1984</v>
      </c>
      <c r="B411">
        <v>2</v>
      </c>
      <c r="C411" s="4">
        <v>26.72</v>
      </c>
      <c r="D411" s="4">
        <v>26.84</v>
      </c>
      <c r="E411" s="4">
        <v>-0.12</v>
      </c>
      <c r="F411" s="6">
        <f>IF(INDEX(Nino34_long!$B$82:$M$146,INT((ROW($A411)-ROW($A$2))/12)+1,MOD(ROW($A411)-ROW($A$2),12)+1)=-99.99,"",INDEX(Nino34_long!$B$82:$M$146,INT((ROW($A411)-ROW($A$2))/12)+1,MOD(ROW($A411)-ROW($A$2),12)+1))</f>
        <v>26.23</v>
      </c>
      <c r="G411" s="8" t="str">
        <f t="shared" si="23"/>
        <v>No_Start</v>
      </c>
      <c r="H411" s="8" t="str">
        <f t="shared" si="24"/>
        <v>No_</v>
      </c>
      <c r="I411" s="8">
        <f t="shared" si="25"/>
        <v>0.5</v>
      </c>
    </row>
    <row r="412" spans="1:9" ht="12.75" customHeight="1" x14ac:dyDescent="0.25">
      <c r="A412" s="1">
        <v>1984</v>
      </c>
      <c r="B412">
        <v>3</v>
      </c>
      <c r="C412" s="4">
        <v>27.05</v>
      </c>
      <c r="D412" s="4">
        <v>27.29</v>
      </c>
      <c r="E412" s="4">
        <v>-0.23</v>
      </c>
      <c r="F412" s="6">
        <f>IF(INDEX(Nino34_long!$B$82:$M$146,INT((ROW($A412)-ROW($A$2))/12)+1,MOD(ROW($A412)-ROW($A$2),12)+1)=-99.99,"",INDEX(Nino34_long!$B$82:$M$146,INT((ROW($A412)-ROW($A$2))/12)+1,MOD(ROW($A412)-ROW($A$2),12)+1))</f>
        <v>26.78</v>
      </c>
      <c r="G412" s="8" t="str">
        <f t="shared" si="23"/>
        <v>No_Start</v>
      </c>
      <c r="H412" s="8" t="str">
        <f t="shared" si="24"/>
        <v>No_</v>
      </c>
      <c r="I412" s="8">
        <f t="shared" si="25"/>
        <v>0.5</v>
      </c>
    </row>
    <row r="413" spans="1:9" ht="12.75" customHeight="1" x14ac:dyDescent="0.25">
      <c r="A413" s="1">
        <v>1984</v>
      </c>
      <c r="B413">
        <v>4</v>
      </c>
      <c r="C413" s="4">
        <v>27.3</v>
      </c>
      <c r="D413" s="4">
        <v>27.69</v>
      </c>
      <c r="E413" s="4">
        <v>-0.39</v>
      </c>
      <c r="F413" s="6">
        <f>IF(INDEX(Nino34_long!$B$82:$M$146,INT((ROW($A413)-ROW($A$2))/12)+1,MOD(ROW($A413)-ROW($A$2),12)+1)=-99.99,"",INDEX(Nino34_long!$B$82:$M$146,INT((ROW($A413)-ROW($A$2))/12)+1,MOD(ROW($A413)-ROW($A$2),12)+1))</f>
        <v>27.17</v>
      </c>
      <c r="G413" s="8" t="str">
        <f t="shared" si="23"/>
        <v>No_Start</v>
      </c>
      <c r="H413" s="8" t="str">
        <f t="shared" si="24"/>
        <v>No_</v>
      </c>
      <c r="I413" s="8">
        <f t="shared" si="25"/>
        <v>0.5</v>
      </c>
    </row>
    <row r="414" spans="1:9" ht="12.75" customHeight="1" x14ac:dyDescent="0.25">
      <c r="A414" s="1">
        <v>1984</v>
      </c>
      <c r="B414">
        <v>5</v>
      </c>
      <c r="C414" s="4">
        <v>27.3</v>
      </c>
      <c r="D414" s="4">
        <v>27.77</v>
      </c>
      <c r="E414" s="4">
        <v>-0.46</v>
      </c>
      <c r="F414" s="6">
        <f>IF(INDEX(Nino34_long!$B$82:$M$146,INT((ROW($A414)-ROW($A$2))/12)+1,MOD(ROW($A414)-ROW($A$2),12)+1)=-99.99,"",INDEX(Nino34_long!$B$82:$M$146,INT((ROW($A414)-ROW($A$2))/12)+1,MOD(ROW($A414)-ROW($A$2),12)+1))</f>
        <v>27.22</v>
      </c>
      <c r="G414" s="8" t="str">
        <f t="shared" si="23"/>
        <v>No_Start</v>
      </c>
      <c r="H414" s="8" t="str">
        <f t="shared" si="24"/>
        <v>No_</v>
      </c>
      <c r="I414" s="8">
        <f t="shared" si="25"/>
        <v>0.5</v>
      </c>
    </row>
    <row r="415" spans="1:9" ht="12.75" customHeight="1" x14ac:dyDescent="0.25">
      <c r="A415" s="1">
        <v>1984</v>
      </c>
      <c r="B415">
        <v>6</v>
      </c>
      <c r="C415" s="4">
        <v>26.95</v>
      </c>
      <c r="D415" s="4">
        <v>27.56</v>
      </c>
      <c r="E415" s="4">
        <v>-0.61</v>
      </c>
      <c r="F415" s="6">
        <f>IF(INDEX(Nino34_long!$B$82:$M$146,INT((ROW($A415)-ROW($A$2))/12)+1,MOD(ROW($A415)-ROW($A$2),12)+1)=-99.99,"",INDEX(Nino34_long!$B$82:$M$146,INT((ROW($A415)-ROW($A$2))/12)+1,MOD(ROW($A415)-ROW($A$2),12)+1))</f>
        <v>26.79</v>
      </c>
      <c r="G415" s="8" t="str">
        <f t="shared" si="23"/>
        <v>No_Start</v>
      </c>
      <c r="H415" s="8" t="str">
        <f t="shared" si="24"/>
        <v>No_</v>
      </c>
      <c r="I415" s="8">
        <f t="shared" si="25"/>
        <v>0.5</v>
      </c>
    </row>
    <row r="416" spans="1:9" ht="12.75" customHeight="1" x14ac:dyDescent="0.25">
      <c r="A416" s="1">
        <v>1984</v>
      </c>
      <c r="B416">
        <v>7</v>
      </c>
      <c r="C416" s="4">
        <v>26.84</v>
      </c>
      <c r="D416" s="4">
        <v>27.12</v>
      </c>
      <c r="E416" s="4">
        <v>-0.28999999999999998</v>
      </c>
      <c r="F416" s="6">
        <f>IF(INDEX(Nino34_long!$B$82:$M$146,INT((ROW($A416)-ROW($A$2))/12)+1,MOD(ROW($A416)-ROW($A$2),12)+1)=-99.99,"",INDEX(Nino34_long!$B$82:$M$146,INT((ROW($A416)-ROW($A$2))/12)+1,MOD(ROW($A416)-ROW($A$2),12)+1))</f>
        <v>26.82</v>
      </c>
      <c r="G416" s="8" t="str">
        <f t="shared" si="23"/>
        <v>No_Start</v>
      </c>
      <c r="H416" s="8" t="str">
        <f t="shared" si="24"/>
        <v>No_</v>
      </c>
      <c r="I416" s="8">
        <f t="shared" si="25"/>
        <v>0.5</v>
      </c>
    </row>
    <row r="417" spans="1:9" ht="12.75" customHeight="1" x14ac:dyDescent="0.25">
      <c r="A417" s="1">
        <v>1984</v>
      </c>
      <c r="B417">
        <v>8</v>
      </c>
      <c r="C417" s="4">
        <v>26.66</v>
      </c>
      <c r="D417" s="4">
        <v>26.74</v>
      </c>
      <c r="E417" s="4">
        <v>-0.08</v>
      </c>
      <c r="F417" s="6">
        <f>IF(INDEX(Nino34_long!$B$82:$M$146,INT((ROW($A417)-ROW($A$2))/12)+1,MOD(ROW($A417)-ROW($A$2),12)+1)=-99.99,"",INDEX(Nino34_long!$B$82:$M$146,INT((ROW($A417)-ROW($A$2))/12)+1,MOD(ROW($A417)-ROW($A$2),12)+1))</f>
        <v>26.47</v>
      </c>
      <c r="G417" s="8" t="str">
        <f t="shared" si="23"/>
        <v>No_Start</v>
      </c>
      <c r="H417" s="8" t="str">
        <f t="shared" si="24"/>
        <v>No_</v>
      </c>
      <c r="I417" s="8">
        <f t="shared" si="25"/>
        <v>0.5</v>
      </c>
    </row>
    <row r="418" spans="1:9" ht="12.75" customHeight="1" x14ac:dyDescent="0.25">
      <c r="A418" s="1">
        <v>1984</v>
      </c>
      <c r="B418">
        <v>9</v>
      </c>
      <c r="C418" s="4">
        <v>26.43</v>
      </c>
      <c r="D418" s="4">
        <v>26.69</v>
      </c>
      <c r="E418" s="4">
        <v>-0.26</v>
      </c>
      <c r="F418" s="6">
        <f>IF(INDEX(Nino34_long!$B$82:$M$146,INT((ROW($A418)-ROW($A$2))/12)+1,MOD(ROW($A418)-ROW($A$2),12)+1)=-99.99,"",INDEX(Nino34_long!$B$82:$M$146,INT((ROW($A418)-ROW($A$2))/12)+1,MOD(ROW($A418)-ROW($A$2),12)+1))</f>
        <v>26.4</v>
      </c>
      <c r="G418" s="8" t="str">
        <f t="shared" si="23"/>
        <v>No_Start</v>
      </c>
      <c r="H418" s="8" t="str">
        <f t="shared" si="24"/>
        <v>No_</v>
      </c>
      <c r="I418" s="8">
        <f t="shared" si="25"/>
        <v>0.5</v>
      </c>
    </row>
    <row r="419" spans="1:9" ht="12.75" customHeight="1" x14ac:dyDescent="0.25">
      <c r="A419" s="1">
        <v>1984</v>
      </c>
      <c r="B419">
        <v>10</v>
      </c>
      <c r="C419" s="4">
        <v>26.15</v>
      </c>
      <c r="D419" s="4">
        <v>26.64</v>
      </c>
      <c r="E419" s="4">
        <v>-0.5</v>
      </c>
      <c r="F419" s="6">
        <f>IF(INDEX(Nino34_long!$B$82:$M$146,INT((ROW($A419)-ROW($A$2))/12)+1,MOD(ROW($A419)-ROW($A$2),12)+1)=-99.99,"",INDEX(Nino34_long!$B$82:$M$146,INT((ROW($A419)-ROW($A$2))/12)+1,MOD(ROW($A419)-ROW($A$2),12)+1))</f>
        <v>25.9</v>
      </c>
      <c r="G419" s="8" t="str">
        <f t="shared" si="23"/>
        <v>No_Start</v>
      </c>
      <c r="H419" s="8" t="str">
        <f t="shared" si="24"/>
        <v>No_</v>
      </c>
      <c r="I419" s="8">
        <f t="shared" si="25"/>
        <v>0.5</v>
      </c>
    </row>
    <row r="420" spans="1:9" ht="12.75" customHeight="1" x14ac:dyDescent="0.25">
      <c r="A420" s="1">
        <v>1984</v>
      </c>
      <c r="B420">
        <v>11</v>
      </c>
      <c r="C420" s="4">
        <v>25.61</v>
      </c>
      <c r="D420" s="4">
        <v>26.63</v>
      </c>
      <c r="E420" s="4">
        <v>-1.02</v>
      </c>
      <c r="F420" s="6">
        <f>IF(INDEX(Nino34_long!$B$82:$M$146,INT((ROW($A420)-ROW($A$2))/12)+1,MOD(ROW($A420)-ROW($A$2),12)+1)=-99.99,"",INDEX(Nino34_long!$B$82:$M$146,INT((ROW($A420)-ROW($A$2))/12)+1,MOD(ROW($A420)-ROW($A$2),12)+1))</f>
        <v>25.48</v>
      </c>
      <c r="G420" s="8" t="str">
        <f t="shared" si="23"/>
        <v>No_Start</v>
      </c>
      <c r="H420" s="8" t="str">
        <f t="shared" si="24"/>
        <v>No_</v>
      </c>
      <c r="I420" s="8">
        <f t="shared" si="25"/>
        <v>0.5</v>
      </c>
    </row>
    <row r="421" spans="1:9" ht="12.75" customHeight="1" x14ac:dyDescent="0.25">
      <c r="A421" s="1">
        <v>1984</v>
      </c>
      <c r="B421">
        <v>12</v>
      </c>
      <c r="C421" s="4">
        <v>25.38</v>
      </c>
      <c r="D421" s="4">
        <v>26.62</v>
      </c>
      <c r="E421" s="4">
        <v>-1.23</v>
      </c>
      <c r="F421" s="6">
        <f>IF(INDEX(Nino34_long!$B$82:$M$146,INT((ROW($A421)-ROW($A$2))/12)+1,MOD(ROW($A421)-ROW($A$2),12)+1)=-99.99,"",INDEX(Nino34_long!$B$82:$M$146,INT((ROW($A421)-ROW($A$2))/12)+1,MOD(ROW($A421)-ROW($A$2),12)+1))</f>
        <v>25.05</v>
      </c>
      <c r="G421" s="8" t="str">
        <f t="shared" si="23"/>
        <v>No_Start</v>
      </c>
      <c r="H421" s="8" t="str">
        <f t="shared" si="24"/>
        <v>No_</v>
      </c>
      <c r="I421" s="8">
        <f t="shared" si="25"/>
        <v>0.5</v>
      </c>
    </row>
    <row r="422" spans="1:9" ht="12.75" customHeight="1" x14ac:dyDescent="0.25">
      <c r="A422" s="1">
        <v>1985</v>
      </c>
      <c r="B422">
        <v>1</v>
      </c>
      <c r="C422" s="4">
        <v>25.58</v>
      </c>
      <c r="D422" s="4">
        <v>26.68</v>
      </c>
      <c r="E422" s="4">
        <v>-1.0900000000000001</v>
      </c>
      <c r="F422" s="6">
        <f>IF(INDEX(Nino34_long!$B$82:$M$146,INT((ROW($A422)-ROW($A$2))/12)+1,MOD(ROW($A422)-ROW($A$2),12)+1)=-99.99,"",INDEX(Nino34_long!$B$82:$M$146,INT((ROW($A422)-ROW($A$2))/12)+1,MOD(ROW($A422)-ROW($A$2),12)+1))</f>
        <v>25.69</v>
      </c>
      <c r="G422" s="8" t="str">
        <f t="shared" si="23"/>
        <v>No_Start</v>
      </c>
      <c r="H422" s="8" t="str">
        <f t="shared" si="24"/>
        <v>No_</v>
      </c>
      <c r="I422" s="8">
        <f t="shared" si="25"/>
        <v>0.5</v>
      </c>
    </row>
    <row r="423" spans="1:9" ht="12.75" customHeight="1" x14ac:dyDescent="0.25">
      <c r="A423" s="1">
        <v>1985</v>
      </c>
      <c r="B423">
        <v>2</v>
      </c>
      <c r="C423" s="4">
        <v>26.12</v>
      </c>
      <c r="D423" s="4">
        <v>26.84</v>
      </c>
      <c r="E423" s="4">
        <v>-0.72</v>
      </c>
      <c r="F423" s="6">
        <f>IF(INDEX(Nino34_long!$B$82:$M$146,INT((ROW($A423)-ROW($A$2))/12)+1,MOD(ROW($A423)-ROW($A$2),12)+1)=-99.99,"",INDEX(Nino34_long!$B$82:$M$146,INT((ROW($A423)-ROW($A$2))/12)+1,MOD(ROW($A423)-ROW($A$2),12)+1))</f>
        <v>25.85</v>
      </c>
      <c r="G423" s="8" t="str">
        <f t="shared" si="23"/>
        <v>No_Start</v>
      </c>
      <c r="H423" s="8" t="str">
        <f t="shared" si="24"/>
        <v>No_</v>
      </c>
      <c r="I423" s="8">
        <f t="shared" si="25"/>
        <v>0.5</v>
      </c>
    </row>
    <row r="424" spans="1:9" ht="12.75" customHeight="1" x14ac:dyDescent="0.25">
      <c r="A424" s="1">
        <v>1985</v>
      </c>
      <c r="B424">
        <v>3</v>
      </c>
      <c r="C424" s="4">
        <v>26.54</v>
      </c>
      <c r="D424" s="4">
        <v>27.29</v>
      </c>
      <c r="E424" s="4">
        <v>-0.75</v>
      </c>
      <c r="F424" s="6">
        <f>IF(INDEX(Nino34_long!$B$82:$M$146,INT((ROW($A424)-ROW($A$2))/12)+1,MOD(ROW($A424)-ROW($A$2),12)+1)=-99.99,"",INDEX(Nino34_long!$B$82:$M$146,INT((ROW($A424)-ROW($A$2))/12)+1,MOD(ROW($A424)-ROW($A$2),12)+1))</f>
        <v>26.3</v>
      </c>
      <c r="G424" s="8" t="str">
        <f t="shared" si="23"/>
        <v>No_Start</v>
      </c>
      <c r="H424" s="8" t="str">
        <f t="shared" si="24"/>
        <v>No_</v>
      </c>
      <c r="I424" s="8">
        <f t="shared" si="25"/>
        <v>0.5</v>
      </c>
    </row>
    <row r="425" spans="1:9" ht="12.75" customHeight="1" x14ac:dyDescent="0.25">
      <c r="A425" s="1">
        <v>1985</v>
      </c>
      <c r="B425">
        <v>4</v>
      </c>
      <c r="C425" s="4">
        <v>26.93</v>
      </c>
      <c r="D425" s="4">
        <v>27.69</v>
      </c>
      <c r="E425" s="4">
        <v>-0.76</v>
      </c>
      <c r="F425" s="6">
        <f>IF(INDEX(Nino34_long!$B$82:$M$146,INT((ROW($A425)-ROW($A$2))/12)+1,MOD(ROW($A425)-ROW($A$2),12)+1)=-99.99,"",INDEX(Nino34_long!$B$82:$M$146,INT((ROW($A425)-ROW($A$2))/12)+1,MOD(ROW($A425)-ROW($A$2),12)+1))</f>
        <v>26.79</v>
      </c>
      <c r="G425" s="8" t="str">
        <f t="shared" si="23"/>
        <v>No_Start</v>
      </c>
      <c r="H425" s="8" t="str">
        <f t="shared" si="24"/>
        <v>No_</v>
      </c>
      <c r="I425" s="8">
        <f t="shared" si="25"/>
        <v>0.5</v>
      </c>
    </row>
    <row r="426" spans="1:9" ht="12.75" customHeight="1" x14ac:dyDescent="0.25">
      <c r="A426" s="1">
        <v>1985</v>
      </c>
      <c r="B426">
        <v>5</v>
      </c>
      <c r="C426" s="4">
        <v>27.09</v>
      </c>
      <c r="D426" s="4">
        <v>27.77</v>
      </c>
      <c r="E426" s="4">
        <v>-0.68</v>
      </c>
      <c r="F426" s="6">
        <f>IF(INDEX(Nino34_long!$B$82:$M$146,INT((ROW($A426)-ROW($A$2))/12)+1,MOD(ROW($A426)-ROW($A$2),12)+1)=-99.99,"",INDEX(Nino34_long!$B$82:$M$146,INT((ROW($A426)-ROW($A$2))/12)+1,MOD(ROW($A426)-ROW($A$2),12)+1))</f>
        <v>26.97</v>
      </c>
      <c r="G426" s="8" t="str">
        <f t="shared" si="23"/>
        <v>No_Start</v>
      </c>
      <c r="H426" s="8" t="str">
        <f t="shared" si="24"/>
        <v>No_</v>
      </c>
      <c r="I426" s="8">
        <f t="shared" si="25"/>
        <v>0.5</v>
      </c>
    </row>
    <row r="427" spans="1:9" ht="12.75" customHeight="1" x14ac:dyDescent="0.25">
      <c r="A427" s="1">
        <v>1985</v>
      </c>
      <c r="B427">
        <v>6</v>
      </c>
      <c r="C427" s="4">
        <v>26.92</v>
      </c>
      <c r="D427" s="4">
        <v>27.56</v>
      </c>
      <c r="E427" s="4">
        <v>-0.64</v>
      </c>
      <c r="F427" s="6">
        <f>IF(INDEX(Nino34_long!$B$82:$M$146,INT((ROW($A427)-ROW($A$2))/12)+1,MOD(ROW($A427)-ROW($A$2),12)+1)=-99.99,"",INDEX(Nino34_long!$B$82:$M$146,INT((ROW($A427)-ROW($A$2))/12)+1,MOD(ROW($A427)-ROW($A$2),12)+1))</f>
        <v>26.93</v>
      </c>
      <c r="G427" s="8" t="str">
        <f t="shared" si="23"/>
        <v>No_Start</v>
      </c>
      <c r="H427" s="8" t="str">
        <f t="shared" si="24"/>
        <v>No_</v>
      </c>
      <c r="I427" s="8">
        <f t="shared" si="25"/>
        <v>0.5</v>
      </c>
    </row>
    <row r="428" spans="1:9" ht="12.75" customHeight="1" x14ac:dyDescent="0.25">
      <c r="A428" s="1">
        <v>1985</v>
      </c>
      <c r="B428">
        <v>7</v>
      </c>
      <c r="C428" s="4">
        <v>26.63</v>
      </c>
      <c r="D428" s="4">
        <v>27.12</v>
      </c>
      <c r="E428" s="4">
        <v>-0.49</v>
      </c>
      <c r="F428" s="6">
        <f>IF(INDEX(Nino34_long!$B$82:$M$146,INT((ROW($A428)-ROW($A$2))/12)+1,MOD(ROW($A428)-ROW($A$2),12)+1)=-99.99,"",INDEX(Nino34_long!$B$82:$M$146,INT((ROW($A428)-ROW($A$2))/12)+1,MOD(ROW($A428)-ROW($A$2),12)+1))</f>
        <v>26.62</v>
      </c>
      <c r="G428" s="8" t="str">
        <f t="shared" si="23"/>
        <v>No_Start</v>
      </c>
      <c r="H428" s="8" t="str">
        <f t="shared" si="24"/>
        <v>No_</v>
      </c>
      <c r="I428" s="8">
        <f t="shared" si="25"/>
        <v>0.5</v>
      </c>
    </row>
    <row r="429" spans="1:9" ht="12.75" customHeight="1" x14ac:dyDescent="0.25">
      <c r="A429" s="1">
        <v>1985</v>
      </c>
      <c r="B429">
        <v>8</v>
      </c>
      <c r="C429" s="4">
        <v>26.27</v>
      </c>
      <c r="D429" s="4">
        <v>26.74</v>
      </c>
      <c r="E429" s="4">
        <v>-0.47</v>
      </c>
      <c r="F429" s="6">
        <f>IF(INDEX(Nino34_long!$B$82:$M$146,INT((ROW($A429)-ROW($A$2))/12)+1,MOD(ROW($A429)-ROW($A$2),12)+1)=-99.99,"",INDEX(Nino34_long!$B$82:$M$146,INT((ROW($A429)-ROW($A$2))/12)+1,MOD(ROW($A429)-ROW($A$2),12)+1))</f>
        <v>26.38</v>
      </c>
      <c r="G429" s="8" t="str">
        <f t="shared" si="23"/>
        <v>No_Start</v>
      </c>
      <c r="H429" s="8" t="str">
        <f t="shared" si="24"/>
        <v>No_</v>
      </c>
      <c r="I429" s="8">
        <f t="shared" si="25"/>
        <v>0.5</v>
      </c>
    </row>
    <row r="430" spans="1:9" ht="12.75" customHeight="1" x14ac:dyDescent="0.25">
      <c r="A430" s="1">
        <v>1985</v>
      </c>
      <c r="B430">
        <v>9</v>
      </c>
      <c r="C430" s="4">
        <v>26.08</v>
      </c>
      <c r="D430" s="4">
        <v>26.69</v>
      </c>
      <c r="E430" s="4">
        <v>-0.61</v>
      </c>
      <c r="F430" s="6">
        <f>IF(INDEX(Nino34_long!$B$82:$M$146,INT((ROW($A430)-ROW($A$2))/12)+1,MOD(ROW($A430)-ROW($A$2),12)+1)=-99.99,"",INDEX(Nino34_long!$B$82:$M$146,INT((ROW($A430)-ROW($A$2))/12)+1,MOD(ROW($A430)-ROW($A$2),12)+1))</f>
        <v>26.18</v>
      </c>
      <c r="G430" s="8" t="str">
        <f t="shared" si="23"/>
        <v>No_Start</v>
      </c>
      <c r="H430" s="8" t="str">
        <f t="shared" si="24"/>
        <v>No_</v>
      </c>
      <c r="I430" s="8">
        <f t="shared" si="25"/>
        <v>0.5</v>
      </c>
    </row>
    <row r="431" spans="1:9" ht="12.75" customHeight="1" x14ac:dyDescent="0.25">
      <c r="A431" s="1">
        <v>1985</v>
      </c>
      <c r="B431">
        <v>10</v>
      </c>
      <c r="C431" s="4">
        <v>26.22</v>
      </c>
      <c r="D431" s="4">
        <v>26.64</v>
      </c>
      <c r="E431" s="4">
        <v>-0.43</v>
      </c>
      <c r="F431" s="6">
        <f>IF(INDEX(Nino34_long!$B$82:$M$146,INT((ROW($A431)-ROW($A$2))/12)+1,MOD(ROW($A431)-ROW($A$2),12)+1)=-99.99,"",INDEX(Nino34_long!$B$82:$M$146,INT((ROW($A431)-ROW($A$2))/12)+1,MOD(ROW($A431)-ROW($A$2),12)+1))</f>
        <v>26.09</v>
      </c>
      <c r="G431" s="8" t="str">
        <f t="shared" si="23"/>
        <v>No_Start</v>
      </c>
      <c r="H431" s="8" t="str">
        <f t="shared" si="24"/>
        <v>No_</v>
      </c>
      <c r="I431" s="8">
        <f t="shared" si="25"/>
        <v>0.5</v>
      </c>
    </row>
    <row r="432" spans="1:9" ht="12.75" customHeight="1" x14ac:dyDescent="0.25">
      <c r="A432" s="1">
        <v>1985</v>
      </c>
      <c r="B432">
        <v>11</v>
      </c>
      <c r="C432" s="4">
        <v>26.38</v>
      </c>
      <c r="D432" s="4">
        <v>26.63</v>
      </c>
      <c r="E432" s="4">
        <v>-0.26</v>
      </c>
      <c r="F432" s="6">
        <f>IF(INDEX(Nino34_long!$B$82:$M$146,INT((ROW($A432)-ROW($A$2))/12)+1,MOD(ROW($A432)-ROW($A$2),12)+1)=-99.99,"",INDEX(Nino34_long!$B$82:$M$146,INT((ROW($A432)-ROW($A$2))/12)+1,MOD(ROW($A432)-ROW($A$2),12)+1))</f>
        <v>26.22</v>
      </c>
      <c r="G432" s="8" t="str">
        <f t="shared" si="23"/>
        <v>No_Start</v>
      </c>
      <c r="H432" s="8" t="str">
        <f t="shared" si="24"/>
        <v>No_</v>
      </c>
      <c r="I432" s="8">
        <f t="shared" si="25"/>
        <v>0.5</v>
      </c>
    </row>
    <row r="433" spans="1:9" ht="12.75" customHeight="1" x14ac:dyDescent="0.25">
      <c r="A433" s="1">
        <v>1985</v>
      </c>
      <c r="B433">
        <v>12</v>
      </c>
      <c r="C433" s="4">
        <v>26.19</v>
      </c>
      <c r="D433" s="4">
        <v>26.62</v>
      </c>
      <c r="E433" s="4">
        <v>-0.43</v>
      </c>
      <c r="F433" s="6">
        <f>IF(INDEX(Nino34_long!$B$82:$M$146,INT((ROW($A433)-ROW($A$2))/12)+1,MOD(ROW($A433)-ROW($A$2),12)+1)=-99.99,"",INDEX(Nino34_long!$B$82:$M$146,INT((ROW($A433)-ROW($A$2))/12)+1,MOD(ROW($A433)-ROW($A$2),12)+1))</f>
        <v>26.19</v>
      </c>
      <c r="G433" s="8" t="str">
        <f t="shared" si="23"/>
        <v>No_Start</v>
      </c>
      <c r="H433" s="8" t="str">
        <f t="shared" si="24"/>
        <v>No_</v>
      </c>
      <c r="I433" s="8">
        <f t="shared" si="25"/>
        <v>0.5</v>
      </c>
    </row>
    <row r="434" spans="1:9" ht="12.75" customHeight="1" x14ac:dyDescent="0.25">
      <c r="A434" s="1">
        <v>1986</v>
      </c>
      <c r="B434">
        <v>1</v>
      </c>
      <c r="C434" s="4">
        <v>26.04</v>
      </c>
      <c r="D434" s="4">
        <v>26.56</v>
      </c>
      <c r="E434" s="4">
        <v>-0.52</v>
      </c>
      <c r="F434" s="6">
        <f>IF(INDEX(Nino34_long!$B$82:$M$146,INT((ROW($A434)-ROW($A$2))/12)+1,MOD(ROW($A434)-ROW($A$2),12)+1)=-99.99,"",INDEX(Nino34_long!$B$82:$M$146,INT((ROW($A434)-ROW($A$2))/12)+1,MOD(ROW($A434)-ROW($A$2),12)+1))</f>
        <v>25.79</v>
      </c>
      <c r="G434" s="8" t="str">
        <f t="shared" si="23"/>
        <v>No_Start</v>
      </c>
      <c r="H434" s="8" t="str">
        <f t="shared" si="24"/>
        <v>No_</v>
      </c>
      <c r="I434" s="8">
        <f t="shared" si="25"/>
        <v>0.5</v>
      </c>
    </row>
    <row r="435" spans="1:9" ht="12.75" customHeight="1" x14ac:dyDescent="0.25">
      <c r="A435" s="1">
        <v>1986</v>
      </c>
      <c r="B435">
        <v>2</v>
      </c>
      <c r="C435" s="4">
        <v>26.28</v>
      </c>
      <c r="D435" s="4">
        <v>26.75</v>
      </c>
      <c r="E435" s="4">
        <v>-0.47</v>
      </c>
      <c r="F435" s="6">
        <f>IF(INDEX(Nino34_long!$B$82:$M$146,INT((ROW($A435)-ROW($A$2))/12)+1,MOD(ROW($A435)-ROW($A$2),12)+1)=-99.99,"",INDEX(Nino34_long!$B$82:$M$146,INT((ROW($A435)-ROW($A$2))/12)+1,MOD(ROW($A435)-ROW($A$2),12)+1))</f>
        <v>26.12</v>
      </c>
      <c r="G435" s="8" t="str">
        <f t="shared" si="23"/>
        <v>No_Start</v>
      </c>
      <c r="H435" s="8" t="str">
        <f t="shared" si="24"/>
        <v>No_</v>
      </c>
      <c r="I435" s="8">
        <f t="shared" si="25"/>
        <v>0.5</v>
      </c>
    </row>
    <row r="436" spans="1:9" ht="12.75" customHeight="1" x14ac:dyDescent="0.25">
      <c r="A436" s="1">
        <v>1986</v>
      </c>
      <c r="B436">
        <v>3</v>
      </c>
      <c r="C436" s="4">
        <v>27.01</v>
      </c>
      <c r="D436" s="4">
        <v>27.24</v>
      </c>
      <c r="E436" s="4">
        <v>-0.23</v>
      </c>
      <c r="F436" s="6">
        <f>IF(INDEX(Nino34_long!$B$82:$M$146,INT((ROW($A436)-ROW($A$2))/12)+1,MOD(ROW($A436)-ROW($A$2),12)+1)=-99.99,"",INDEX(Nino34_long!$B$82:$M$146,INT((ROW($A436)-ROW($A$2))/12)+1,MOD(ROW($A436)-ROW($A$2),12)+1))</f>
        <v>26.75</v>
      </c>
      <c r="G436" s="8" t="str">
        <f t="shared" si="23"/>
        <v>No_Start</v>
      </c>
      <c r="H436" s="8" t="str">
        <f t="shared" si="24"/>
        <v>No_</v>
      </c>
      <c r="I436" s="8">
        <f t="shared" si="25"/>
        <v>0.5</v>
      </c>
    </row>
    <row r="437" spans="1:9" ht="12.75" customHeight="1" x14ac:dyDescent="0.25">
      <c r="A437" s="1">
        <v>1986</v>
      </c>
      <c r="B437">
        <v>4</v>
      </c>
      <c r="C437" s="4">
        <v>27.65</v>
      </c>
      <c r="D437" s="4">
        <v>27.67</v>
      </c>
      <c r="E437" s="4">
        <v>-0.02</v>
      </c>
      <c r="F437" s="6">
        <f>IF(INDEX(Nino34_long!$B$82:$M$146,INT((ROW($A437)-ROW($A$2))/12)+1,MOD(ROW($A437)-ROW($A$2),12)+1)=-99.99,"",INDEX(Nino34_long!$B$82:$M$146,INT((ROW($A437)-ROW($A$2))/12)+1,MOD(ROW($A437)-ROW($A$2),12)+1))</f>
        <v>27.36</v>
      </c>
      <c r="G437" s="8" t="str">
        <f t="shared" si="23"/>
        <v>No_Start</v>
      </c>
      <c r="H437" s="8" t="str">
        <f t="shared" si="24"/>
        <v>No_</v>
      </c>
      <c r="I437" s="8">
        <f t="shared" si="25"/>
        <v>0.5</v>
      </c>
    </row>
    <row r="438" spans="1:9" ht="12.75" customHeight="1" x14ac:dyDescent="0.25">
      <c r="A438" s="1">
        <v>1986</v>
      </c>
      <c r="B438">
        <v>5</v>
      </c>
      <c r="C438" s="4">
        <v>27.58</v>
      </c>
      <c r="D438" s="4">
        <v>27.78</v>
      </c>
      <c r="E438" s="4">
        <v>-0.2</v>
      </c>
      <c r="F438" s="6">
        <f>IF(INDEX(Nino34_long!$B$82:$M$146,INT((ROW($A438)-ROW($A$2))/12)+1,MOD(ROW($A438)-ROW($A$2),12)+1)=-99.99,"",INDEX(Nino34_long!$B$82:$M$146,INT((ROW($A438)-ROW($A$2))/12)+1,MOD(ROW($A438)-ROW($A$2),12)+1))</f>
        <v>27.39</v>
      </c>
      <c r="G438" s="8" t="str">
        <f t="shared" si="23"/>
        <v>No_Start</v>
      </c>
      <c r="H438" s="8" t="str">
        <f t="shared" si="24"/>
        <v>No_</v>
      </c>
      <c r="I438" s="8">
        <f t="shared" si="25"/>
        <v>0.5</v>
      </c>
    </row>
    <row r="439" spans="1:9" ht="12.75" customHeight="1" x14ac:dyDescent="0.25">
      <c r="A439" s="1">
        <v>1986</v>
      </c>
      <c r="B439">
        <v>6</v>
      </c>
      <c r="C439" s="4">
        <v>27.56</v>
      </c>
      <c r="D439" s="4">
        <v>27.53</v>
      </c>
      <c r="E439" s="4">
        <v>0.03</v>
      </c>
      <c r="F439" s="6">
        <f>IF(INDEX(Nino34_long!$B$82:$M$146,INT((ROW($A439)-ROW($A$2))/12)+1,MOD(ROW($A439)-ROW($A$2),12)+1)=-99.99,"",INDEX(Nino34_long!$B$82:$M$146,INT((ROW($A439)-ROW($A$2))/12)+1,MOD(ROW($A439)-ROW($A$2),12)+1))</f>
        <v>27.61</v>
      </c>
      <c r="G439" s="8" t="str">
        <f t="shared" si="23"/>
        <v>No_Start</v>
      </c>
      <c r="H439" s="8" t="str">
        <f t="shared" si="24"/>
        <v>No_</v>
      </c>
      <c r="I439" s="8">
        <f t="shared" si="25"/>
        <v>0.5</v>
      </c>
    </row>
    <row r="440" spans="1:9" ht="12.75" customHeight="1" x14ac:dyDescent="0.25">
      <c r="A440" s="1">
        <v>1986</v>
      </c>
      <c r="B440">
        <v>7</v>
      </c>
      <c r="C440" s="4">
        <v>27.38</v>
      </c>
      <c r="D440" s="4">
        <v>27.11</v>
      </c>
      <c r="E440" s="4">
        <v>0.28000000000000003</v>
      </c>
      <c r="F440" s="6">
        <f>IF(INDEX(Nino34_long!$B$82:$M$146,INT((ROW($A440)-ROW($A$2))/12)+1,MOD(ROW($A440)-ROW($A$2),12)+1)=-99.99,"",INDEX(Nino34_long!$B$82:$M$146,INT((ROW($A440)-ROW($A$2))/12)+1,MOD(ROW($A440)-ROW($A$2),12)+1))</f>
        <v>27.38</v>
      </c>
      <c r="G440" s="8" t="str">
        <f t="shared" si="23"/>
        <v>No_Start</v>
      </c>
      <c r="H440" s="8" t="str">
        <f t="shared" si="24"/>
        <v>No_</v>
      </c>
      <c r="I440" s="8">
        <f t="shared" si="25"/>
        <v>0.5</v>
      </c>
    </row>
    <row r="441" spans="1:9" ht="12.75" customHeight="1" x14ac:dyDescent="0.25">
      <c r="A441" s="1">
        <v>1986</v>
      </c>
      <c r="B441">
        <v>8</v>
      </c>
      <c r="C441" s="4">
        <v>27.21</v>
      </c>
      <c r="D441" s="4">
        <v>26.75</v>
      </c>
      <c r="E441" s="4">
        <v>0.46</v>
      </c>
      <c r="F441" s="6">
        <f>IF(INDEX(Nino34_long!$B$82:$M$146,INT((ROW($A441)-ROW($A$2))/12)+1,MOD(ROW($A441)-ROW($A$2),12)+1)=-99.99,"",INDEX(Nino34_long!$B$82:$M$146,INT((ROW($A441)-ROW($A$2))/12)+1,MOD(ROW($A441)-ROW($A$2),12)+1))</f>
        <v>27.11</v>
      </c>
      <c r="G441" s="8" t="str">
        <f t="shared" si="23"/>
        <v>No_Start</v>
      </c>
      <c r="H441" s="8" t="str">
        <f t="shared" si="24"/>
        <v>No_</v>
      </c>
      <c r="I441" s="8">
        <f t="shared" si="25"/>
        <v>0.5</v>
      </c>
    </row>
    <row r="442" spans="1:9" ht="12.75" customHeight="1" x14ac:dyDescent="0.25">
      <c r="A442" s="1">
        <v>1986</v>
      </c>
      <c r="B442">
        <v>9</v>
      </c>
      <c r="C442" s="4">
        <v>27.35</v>
      </c>
      <c r="D442" s="4">
        <v>26.7</v>
      </c>
      <c r="E442" s="4">
        <v>0.65</v>
      </c>
      <c r="F442" s="6">
        <f>IF(INDEX(Nino34_long!$B$82:$M$146,INT((ROW($A442)-ROW($A$2))/12)+1,MOD(ROW($A442)-ROW($A$2),12)+1)=-99.99,"",INDEX(Nino34_long!$B$82:$M$146,INT((ROW($A442)-ROW($A$2))/12)+1,MOD(ROW($A442)-ROW($A$2),12)+1))</f>
        <v>27.34</v>
      </c>
      <c r="G442" s="8" t="str">
        <f t="shared" si="23"/>
        <v>Start_ElNino</v>
      </c>
      <c r="H442" s="8" t="str">
        <f t="shared" si="24"/>
        <v>Yes</v>
      </c>
      <c r="I442" s="8">
        <f t="shared" si="25"/>
        <v>0.65</v>
      </c>
    </row>
    <row r="443" spans="1:9" ht="12.75" customHeight="1" x14ac:dyDescent="0.25">
      <c r="A443" s="1">
        <v>1986</v>
      </c>
      <c r="B443">
        <v>10</v>
      </c>
      <c r="C443" s="4">
        <v>27.59</v>
      </c>
      <c r="D443" s="4">
        <v>26.64</v>
      </c>
      <c r="E443" s="4">
        <v>0.95</v>
      </c>
      <c r="F443" s="6">
        <f>IF(INDEX(Nino34_long!$B$82:$M$146,INT((ROW($A443)-ROW($A$2))/12)+1,MOD(ROW($A443)-ROW($A$2),12)+1)=-99.99,"",INDEX(Nino34_long!$B$82:$M$146,INT((ROW($A443)-ROW($A$2))/12)+1,MOD(ROW($A443)-ROW($A$2),12)+1))</f>
        <v>27.63</v>
      </c>
      <c r="G443" s="8" t="str">
        <f t="shared" si="23"/>
        <v>No_Start</v>
      </c>
      <c r="H443" s="8" t="str">
        <f t="shared" si="24"/>
        <v>Yes</v>
      </c>
      <c r="I443" s="8">
        <f t="shared" si="25"/>
        <v>0.95</v>
      </c>
    </row>
    <row r="444" spans="1:9" ht="12.75" customHeight="1" x14ac:dyDescent="0.25">
      <c r="A444" s="1">
        <v>1986</v>
      </c>
      <c r="B444">
        <v>11</v>
      </c>
      <c r="C444" s="4">
        <v>27.67</v>
      </c>
      <c r="D444" s="4">
        <v>26.6</v>
      </c>
      <c r="E444" s="4">
        <v>1.07</v>
      </c>
      <c r="F444" s="6">
        <f>IF(INDEX(Nino34_long!$B$82:$M$146,INT((ROW($A444)-ROW($A$2))/12)+1,MOD(ROW($A444)-ROW($A$2),12)+1)=-99.99,"",INDEX(Nino34_long!$B$82:$M$146,INT((ROW($A444)-ROW($A$2))/12)+1,MOD(ROW($A444)-ROW($A$2),12)+1))</f>
        <v>27.7</v>
      </c>
      <c r="G444" s="8" t="str">
        <f t="shared" si="23"/>
        <v>No_Start</v>
      </c>
      <c r="H444" s="8" t="str">
        <f t="shared" si="24"/>
        <v>Yes</v>
      </c>
      <c r="I444" s="8">
        <f t="shared" si="25"/>
        <v>1.07</v>
      </c>
    </row>
    <row r="445" spans="1:9" ht="12.75" customHeight="1" x14ac:dyDescent="0.25">
      <c r="A445" s="1">
        <v>1986</v>
      </c>
      <c r="B445">
        <v>12</v>
      </c>
      <c r="C445" s="4">
        <v>27.74</v>
      </c>
      <c r="D445" s="4">
        <v>26.57</v>
      </c>
      <c r="E445" s="4">
        <v>1.17</v>
      </c>
      <c r="F445" s="6">
        <f>IF(INDEX(Nino34_long!$B$82:$M$146,INT((ROW($A445)-ROW($A$2))/12)+1,MOD(ROW($A445)-ROW($A$2),12)+1)=-99.99,"",INDEX(Nino34_long!$B$82:$M$146,INT((ROW($A445)-ROW($A$2))/12)+1,MOD(ROW($A445)-ROW($A$2),12)+1))</f>
        <v>27.56</v>
      </c>
      <c r="G445" s="8" t="str">
        <f t="shared" si="23"/>
        <v>No_Start</v>
      </c>
      <c r="H445" s="8" t="str">
        <f t="shared" si="24"/>
        <v>Yes</v>
      </c>
      <c r="I445" s="8">
        <f t="shared" si="25"/>
        <v>1.17</v>
      </c>
    </row>
    <row r="446" spans="1:9" ht="12.75" customHeight="1" x14ac:dyDescent="0.25">
      <c r="A446" s="1">
        <v>1987</v>
      </c>
      <c r="B446">
        <v>1</v>
      </c>
      <c r="C446" s="4">
        <v>27.81</v>
      </c>
      <c r="D446" s="4">
        <v>26.56</v>
      </c>
      <c r="E446" s="4">
        <v>1.25</v>
      </c>
      <c r="F446" s="6">
        <f>IF(INDEX(Nino34_long!$B$82:$M$146,INT((ROW($A446)-ROW($A$2))/12)+1,MOD(ROW($A446)-ROW($A$2),12)+1)=-99.99,"",INDEX(Nino34_long!$B$82:$M$146,INT((ROW($A446)-ROW($A$2))/12)+1,MOD(ROW($A446)-ROW($A$2),12)+1))</f>
        <v>27.77</v>
      </c>
      <c r="G446" s="8" t="str">
        <f t="shared" si="23"/>
        <v>No_Start</v>
      </c>
      <c r="H446" s="8" t="str">
        <f t="shared" si="24"/>
        <v>Yes</v>
      </c>
      <c r="I446" s="8">
        <f t="shared" si="25"/>
        <v>1.25</v>
      </c>
    </row>
    <row r="447" spans="1:9" ht="12.75" customHeight="1" x14ac:dyDescent="0.25">
      <c r="A447" s="1">
        <v>1987</v>
      </c>
      <c r="B447">
        <v>2</v>
      </c>
      <c r="C447" s="4">
        <v>28.03</v>
      </c>
      <c r="D447" s="4">
        <v>26.75</v>
      </c>
      <c r="E447" s="4">
        <v>1.28</v>
      </c>
      <c r="F447" s="6">
        <f>IF(INDEX(Nino34_long!$B$82:$M$146,INT((ROW($A447)-ROW($A$2))/12)+1,MOD(ROW($A447)-ROW($A$2),12)+1)=-99.99,"",INDEX(Nino34_long!$B$82:$M$146,INT((ROW($A447)-ROW($A$2))/12)+1,MOD(ROW($A447)-ROW($A$2),12)+1))</f>
        <v>27.94</v>
      </c>
      <c r="G447" s="8" t="str">
        <f t="shared" si="23"/>
        <v>No_Start</v>
      </c>
      <c r="H447" s="8" t="str">
        <f t="shared" si="24"/>
        <v>Yes</v>
      </c>
      <c r="I447" s="8">
        <f t="shared" si="25"/>
        <v>1.28</v>
      </c>
    </row>
    <row r="448" spans="1:9" ht="12.75" customHeight="1" x14ac:dyDescent="0.25">
      <c r="A448" s="1">
        <v>1987</v>
      </c>
      <c r="B448">
        <v>3</v>
      </c>
      <c r="C448" s="4">
        <v>28.5</v>
      </c>
      <c r="D448" s="4">
        <v>27.24</v>
      </c>
      <c r="E448" s="4">
        <v>1.26</v>
      </c>
      <c r="F448" s="6">
        <f>IF(INDEX(Nino34_long!$B$82:$M$146,INT((ROW($A448)-ROW($A$2))/12)+1,MOD(ROW($A448)-ROW($A$2),12)+1)=-99.99,"",INDEX(Nino34_long!$B$82:$M$146,INT((ROW($A448)-ROW($A$2))/12)+1,MOD(ROW($A448)-ROW($A$2),12)+1))</f>
        <v>28.5</v>
      </c>
      <c r="G448" s="8" t="str">
        <f t="shared" si="23"/>
        <v>No_Start</v>
      </c>
      <c r="H448" s="8" t="str">
        <f t="shared" si="24"/>
        <v>Yes</v>
      </c>
      <c r="I448" s="8">
        <f t="shared" si="25"/>
        <v>1.26</v>
      </c>
    </row>
    <row r="449" spans="1:9" ht="12.75" customHeight="1" x14ac:dyDescent="0.25">
      <c r="A449" s="1">
        <v>1987</v>
      </c>
      <c r="B449">
        <v>4</v>
      </c>
      <c r="C449" s="4">
        <v>28.69</v>
      </c>
      <c r="D449" s="4">
        <v>27.67</v>
      </c>
      <c r="E449" s="4">
        <v>1.02</v>
      </c>
      <c r="F449" s="6">
        <f>IF(INDEX(Nino34_long!$B$82:$M$146,INT((ROW($A449)-ROW($A$2))/12)+1,MOD(ROW($A449)-ROW($A$2),12)+1)=-99.99,"",INDEX(Nino34_long!$B$82:$M$146,INT((ROW($A449)-ROW($A$2))/12)+1,MOD(ROW($A449)-ROW($A$2),12)+1))</f>
        <v>28.66</v>
      </c>
      <c r="G449" s="8" t="str">
        <f t="shared" si="23"/>
        <v>No_Start</v>
      </c>
      <c r="H449" s="8" t="str">
        <f t="shared" si="24"/>
        <v>Yes</v>
      </c>
      <c r="I449" s="8">
        <f t="shared" si="25"/>
        <v>1.02</v>
      </c>
    </row>
    <row r="450" spans="1:9" ht="12.75" customHeight="1" x14ac:dyDescent="0.25">
      <c r="A450" s="1">
        <v>1987</v>
      </c>
      <c r="B450">
        <v>5</v>
      </c>
      <c r="C450" s="4">
        <v>28.7</v>
      </c>
      <c r="D450" s="4">
        <v>27.78</v>
      </c>
      <c r="E450" s="4">
        <v>0.93</v>
      </c>
      <c r="F450" s="6">
        <f>IF(INDEX(Nino34_long!$B$82:$M$146,INT((ROW($A450)-ROW($A$2))/12)+1,MOD(ROW($A450)-ROW($A$2),12)+1)=-99.99,"",INDEX(Nino34_long!$B$82:$M$146,INT((ROW($A450)-ROW($A$2))/12)+1,MOD(ROW($A450)-ROW($A$2),12)+1))</f>
        <v>28.77</v>
      </c>
      <c r="G450" s="8" t="str">
        <f t="shared" si="23"/>
        <v>No_Start</v>
      </c>
      <c r="H450" s="8" t="str">
        <f t="shared" si="24"/>
        <v>Yes</v>
      </c>
      <c r="I450" s="8">
        <f t="shared" si="25"/>
        <v>0.93</v>
      </c>
    </row>
    <row r="451" spans="1:9" ht="12.75" customHeight="1" x14ac:dyDescent="0.25">
      <c r="A451" s="1">
        <v>1987</v>
      </c>
      <c r="B451">
        <v>6</v>
      </c>
      <c r="C451" s="4">
        <v>28.66</v>
      </c>
      <c r="D451" s="4">
        <v>27.53</v>
      </c>
      <c r="E451" s="4">
        <v>1.1299999999999999</v>
      </c>
      <c r="F451" s="6">
        <f>IF(INDEX(Nino34_long!$B$82:$M$146,INT((ROW($A451)-ROW($A$2))/12)+1,MOD(ROW($A451)-ROW($A$2),12)+1)=-99.99,"",INDEX(Nino34_long!$B$82:$M$146,INT((ROW($A451)-ROW($A$2))/12)+1,MOD(ROW($A451)-ROW($A$2),12)+1))</f>
        <v>28.92</v>
      </c>
      <c r="G451" s="8" t="str">
        <f t="shared" ref="G451:G514" si="26">IF(AND(E450&lt;0.5,E451&gt;=0.5,E452&gt;=0.5,E453&gt;=0.5,E454&gt;=0.5,E455&gt;=0.5),"Start_ElNino", "No_Start")</f>
        <v>No_Start</v>
      </c>
      <c r="H451" s="8" t="str">
        <f t="shared" ref="H451:H514" si="27">IF(AND(OR(G451="Start_ElNino",H450="Yes"),E451&gt;=0.5),"Yes","No_")</f>
        <v>Yes</v>
      </c>
      <c r="I451" s="8">
        <f t="shared" ref="I451:I514" si="28">IF(H451="No_",0.5,E451)</f>
        <v>1.1299999999999999</v>
      </c>
    </row>
    <row r="452" spans="1:9" ht="12.75" customHeight="1" x14ac:dyDescent="0.25">
      <c r="A452" s="1">
        <v>1987</v>
      </c>
      <c r="B452">
        <v>7</v>
      </c>
      <c r="C452" s="4">
        <v>28.51</v>
      </c>
      <c r="D452" s="4">
        <v>27.11</v>
      </c>
      <c r="E452" s="4">
        <v>1.41</v>
      </c>
      <c r="F452" s="6">
        <f>IF(INDEX(Nino34_long!$B$82:$M$146,INT((ROW($A452)-ROW($A$2))/12)+1,MOD(ROW($A452)-ROW($A$2),12)+1)=-99.99,"",INDEX(Nino34_long!$B$82:$M$146,INT((ROW($A452)-ROW($A$2))/12)+1,MOD(ROW($A452)-ROW($A$2),12)+1))</f>
        <v>28.56</v>
      </c>
      <c r="G452" s="8" t="str">
        <f t="shared" si="26"/>
        <v>No_Start</v>
      </c>
      <c r="H452" s="8" t="str">
        <f t="shared" si="27"/>
        <v>Yes</v>
      </c>
      <c r="I452" s="8">
        <f t="shared" si="28"/>
        <v>1.41</v>
      </c>
    </row>
    <row r="453" spans="1:9" ht="12.75" customHeight="1" x14ac:dyDescent="0.25">
      <c r="A453" s="1">
        <v>1987</v>
      </c>
      <c r="B453">
        <v>8</v>
      </c>
      <c r="C453" s="4">
        <v>28.47</v>
      </c>
      <c r="D453" s="4">
        <v>26.75</v>
      </c>
      <c r="E453" s="4">
        <v>1.72</v>
      </c>
      <c r="F453" s="6">
        <f>IF(INDEX(Nino34_long!$B$82:$M$146,INT((ROW($A453)-ROW($A$2))/12)+1,MOD(ROW($A453)-ROW($A$2),12)+1)=-99.99,"",INDEX(Nino34_long!$B$82:$M$146,INT((ROW($A453)-ROW($A$2))/12)+1,MOD(ROW($A453)-ROW($A$2),12)+1))</f>
        <v>28.36</v>
      </c>
      <c r="G453" s="8" t="str">
        <f t="shared" si="26"/>
        <v>No_Start</v>
      </c>
      <c r="H453" s="8" t="str">
        <f t="shared" si="27"/>
        <v>Yes</v>
      </c>
      <c r="I453" s="8">
        <f t="shared" si="28"/>
        <v>1.72</v>
      </c>
    </row>
    <row r="454" spans="1:9" ht="12.75" customHeight="1" x14ac:dyDescent="0.25">
      <c r="A454" s="1">
        <v>1987</v>
      </c>
      <c r="B454">
        <v>9</v>
      </c>
      <c r="C454" s="4">
        <v>28.41</v>
      </c>
      <c r="D454" s="4">
        <v>26.7</v>
      </c>
      <c r="E454" s="4">
        <v>1.71</v>
      </c>
      <c r="F454" s="6">
        <f>IF(INDEX(Nino34_long!$B$82:$M$146,INT((ROW($A454)-ROW($A$2))/12)+1,MOD(ROW($A454)-ROW($A$2),12)+1)=-99.99,"",INDEX(Nino34_long!$B$82:$M$146,INT((ROW($A454)-ROW($A$2))/12)+1,MOD(ROW($A454)-ROW($A$2),12)+1))</f>
        <v>28.28</v>
      </c>
      <c r="G454" s="8" t="str">
        <f t="shared" si="26"/>
        <v>No_Start</v>
      </c>
      <c r="H454" s="8" t="str">
        <f t="shared" si="27"/>
        <v>Yes</v>
      </c>
      <c r="I454" s="8">
        <f t="shared" si="28"/>
        <v>1.71</v>
      </c>
    </row>
    <row r="455" spans="1:9" ht="12.75" customHeight="1" x14ac:dyDescent="0.25">
      <c r="A455" s="1">
        <v>1987</v>
      </c>
      <c r="B455">
        <v>10</v>
      </c>
      <c r="C455" s="4">
        <v>28.07</v>
      </c>
      <c r="D455" s="4">
        <v>26.64</v>
      </c>
      <c r="E455" s="4">
        <v>1.43</v>
      </c>
      <c r="F455" s="6">
        <f>IF(INDEX(Nino34_long!$B$82:$M$146,INT((ROW($A455)-ROW($A$2))/12)+1,MOD(ROW($A455)-ROW($A$2),12)+1)=-99.99,"",INDEX(Nino34_long!$B$82:$M$146,INT((ROW($A455)-ROW($A$2))/12)+1,MOD(ROW($A455)-ROW($A$2),12)+1))</f>
        <v>28.1</v>
      </c>
      <c r="G455" s="8" t="str">
        <f t="shared" si="26"/>
        <v>No_Start</v>
      </c>
      <c r="H455" s="8" t="str">
        <f t="shared" si="27"/>
        <v>Yes</v>
      </c>
      <c r="I455" s="8">
        <f t="shared" si="28"/>
        <v>1.43</v>
      </c>
    </row>
    <row r="456" spans="1:9" ht="12.75" customHeight="1" x14ac:dyDescent="0.25">
      <c r="A456" s="1">
        <v>1987</v>
      </c>
      <c r="B456">
        <v>11</v>
      </c>
      <c r="C456" s="4">
        <v>27.93</v>
      </c>
      <c r="D456" s="4">
        <v>26.6</v>
      </c>
      <c r="E456" s="4">
        <v>1.33</v>
      </c>
      <c r="F456" s="6">
        <f>IF(INDEX(Nino34_long!$B$82:$M$146,INT((ROW($A456)-ROW($A$2))/12)+1,MOD(ROW($A456)-ROW($A$2),12)+1)=-99.99,"",INDEX(Nino34_long!$B$82:$M$146,INT((ROW($A456)-ROW($A$2))/12)+1,MOD(ROW($A456)-ROW($A$2),12)+1))</f>
        <v>27.94</v>
      </c>
      <c r="G456" s="8" t="str">
        <f t="shared" si="26"/>
        <v>No_Start</v>
      </c>
      <c r="H456" s="8" t="str">
        <f t="shared" si="27"/>
        <v>Yes</v>
      </c>
      <c r="I456" s="8">
        <f t="shared" si="28"/>
        <v>1.33</v>
      </c>
    </row>
    <row r="457" spans="1:9" ht="12.75" customHeight="1" x14ac:dyDescent="0.25">
      <c r="A457" s="1">
        <v>1987</v>
      </c>
      <c r="B457">
        <v>12</v>
      </c>
      <c r="C457" s="4">
        <v>27.6</v>
      </c>
      <c r="D457" s="4">
        <v>26.57</v>
      </c>
      <c r="E457" s="4">
        <v>1.03</v>
      </c>
      <c r="F457" s="6">
        <f>IF(INDEX(Nino34_long!$B$82:$M$146,INT((ROW($A457)-ROW($A$2))/12)+1,MOD(ROW($A457)-ROW($A$2),12)+1)=-99.99,"",INDEX(Nino34_long!$B$82:$M$146,INT((ROW($A457)-ROW($A$2))/12)+1,MOD(ROW($A457)-ROW($A$2),12)+1))</f>
        <v>27.64</v>
      </c>
      <c r="G457" s="8" t="str">
        <f t="shared" si="26"/>
        <v>No_Start</v>
      </c>
      <c r="H457" s="8" t="str">
        <f t="shared" si="27"/>
        <v>Yes</v>
      </c>
      <c r="I457" s="8">
        <f t="shared" si="28"/>
        <v>1.03</v>
      </c>
    </row>
    <row r="458" spans="1:9" ht="12.75" customHeight="1" x14ac:dyDescent="0.25">
      <c r="A458" s="1">
        <v>1988</v>
      </c>
      <c r="B458">
        <v>1</v>
      </c>
      <c r="C458" s="4">
        <v>27.5</v>
      </c>
      <c r="D458" s="4">
        <v>26.56</v>
      </c>
      <c r="E458" s="4">
        <v>0.94</v>
      </c>
      <c r="F458" s="6">
        <f>IF(INDEX(Nino34_long!$B$82:$M$146,INT((ROW($A458)-ROW($A$2))/12)+1,MOD(ROW($A458)-ROW($A$2),12)+1)=-99.99,"",INDEX(Nino34_long!$B$82:$M$146,INT((ROW($A458)-ROW($A$2))/12)+1,MOD(ROW($A458)-ROW($A$2),12)+1))</f>
        <v>27.27</v>
      </c>
      <c r="G458" s="8" t="str">
        <f t="shared" si="26"/>
        <v>No_Start</v>
      </c>
      <c r="H458" s="8" t="str">
        <f t="shared" si="27"/>
        <v>Yes</v>
      </c>
      <c r="I458" s="8">
        <f t="shared" si="28"/>
        <v>0.94</v>
      </c>
    </row>
    <row r="459" spans="1:9" ht="12.75" customHeight="1" x14ac:dyDescent="0.25">
      <c r="A459" s="1">
        <v>1988</v>
      </c>
      <c r="B459">
        <v>2</v>
      </c>
      <c r="C459" s="4">
        <v>27.02</v>
      </c>
      <c r="D459" s="4">
        <v>26.75</v>
      </c>
      <c r="E459" s="4">
        <v>0.28000000000000003</v>
      </c>
      <c r="F459" s="6">
        <f>IF(INDEX(Nino34_long!$B$82:$M$146,INT((ROW($A459)-ROW($A$2))/12)+1,MOD(ROW($A459)-ROW($A$2),12)+1)=-99.99,"",INDEX(Nino34_long!$B$82:$M$146,INT((ROW($A459)-ROW($A$2))/12)+1,MOD(ROW($A459)-ROW($A$2),12)+1))</f>
        <v>27.11</v>
      </c>
      <c r="G459" s="8" t="str">
        <f t="shared" si="26"/>
        <v>No_Start</v>
      </c>
      <c r="H459" s="8" t="str">
        <f t="shared" si="27"/>
        <v>No_</v>
      </c>
      <c r="I459" s="8">
        <f t="shared" si="28"/>
        <v>0.5</v>
      </c>
    </row>
    <row r="460" spans="1:9" ht="12.75" customHeight="1" x14ac:dyDescent="0.25">
      <c r="A460" s="1">
        <v>1988</v>
      </c>
      <c r="B460">
        <v>3</v>
      </c>
      <c r="C460" s="4">
        <v>27.46</v>
      </c>
      <c r="D460" s="4">
        <v>27.24</v>
      </c>
      <c r="E460" s="4">
        <v>0.22</v>
      </c>
      <c r="F460" s="6">
        <f>IF(INDEX(Nino34_long!$B$82:$M$146,INT((ROW($A460)-ROW($A$2))/12)+1,MOD(ROW($A460)-ROW($A$2),12)+1)=-99.99,"",INDEX(Nino34_long!$B$82:$M$146,INT((ROW($A460)-ROW($A$2))/12)+1,MOD(ROW($A460)-ROW($A$2),12)+1))</f>
        <v>27.54</v>
      </c>
      <c r="G460" s="8" t="str">
        <f t="shared" si="26"/>
        <v>No_Start</v>
      </c>
      <c r="H460" s="8" t="str">
        <f t="shared" si="27"/>
        <v>No_</v>
      </c>
      <c r="I460" s="8">
        <f t="shared" si="28"/>
        <v>0.5</v>
      </c>
    </row>
    <row r="461" spans="1:9" ht="12.75" customHeight="1" x14ac:dyDescent="0.25">
      <c r="A461" s="1">
        <v>1988</v>
      </c>
      <c r="B461">
        <v>4</v>
      </c>
      <c r="C461" s="4">
        <v>27.57</v>
      </c>
      <c r="D461" s="4">
        <v>27.67</v>
      </c>
      <c r="E461" s="4">
        <v>-0.1</v>
      </c>
      <c r="F461" s="6">
        <f>IF(INDEX(Nino34_long!$B$82:$M$146,INT((ROW($A461)-ROW($A$2))/12)+1,MOD(ROW($A461)-ROW($A$2),12)+1)=-99.99,"",INDEX(Nino34_long!$B$82:$M$146,INT((ROW($A461)-ROW($A$2))/12)+1,MOD(ROW($A461)-ROW($A$2),12)+1))</f>
        <v>27.28</v>
      </c>
      <c r="G461" s="8" t="str">
        <f t="shared" si="26"/>
        <v>No_Start</v>
      </c>
      <c r="H461" s="8" t="str">
        <f t="shared" si="27"/>
        <v>No_</v>
      </c>
      <c r="I461" s="8">
        <f t="shared" si="28"/>
        <v>0.5</v>
      </c>
    </row>
    <row r="462" spans="1:9" ht="12.75" customHeight="1" x14ac:dyDescent="0.25">
      <c r="A462" s="1">
        <v>1988</v>
      </c>
      <c r="B462">
        <v>5</v>
      </c>
      <c r="C462" s="4">
        <v>26.97</v>
      </c>
      <c r="D462" s="4">
        <v>27.78</v>
      </c>
      <c r="E462" s="4">
        <v>-0.81</v>
      </c>
      <c r="F462" s="6">
        <f>IF(INDEX(Nino34_long!$B$82:$M$146,INT((ROW($A462)-ROW($A$2))/12)+1,MOD(ROW($A462)-ROW($A$2),12)+1)=-99.99,"",INDEX(Nino34_long!$B$82:$M$146,INT((ROW($A462)-ROW($A$2))/12)+1,MOD(ROW($A462)-ROW($A$2),12)+1))</f>
        <v>26.82</v>
      </c>
      <c r="G462" s="8" t="str">
        <f t="shared" si="26"/>
        <v>No_Start</v>
      </c>
      <c r="H462" s="8" t="str">
        <f t="shared" si="27"/>
        <v>No_</v>
      </c>
      <c r="I462" s="8">
        <f t="shared" si="28"/>
        <v>0.5</v>
      </c>
    </row>
    <row r="463" spans="1:9" ht="12.75" customHeight="1" x14ac:dyDescent="0.25">
      <c r="A463" s="1">
        <v>1988</v>
      </c>
      <c r="B463">
        <v>6</v>
      </c>
      <c r="C463" s="4">
        <v>26.2</v>
      </c>
      <c r="D463" s="4">
        <v>27.53</v>
      </c>
      <c r="E463" s="4">
        <v>-1.33</v>
      </c>
      <c r="F463" s="6">
        <f>IF(INDEX(Nino34_long!$B$82:$M$146,INT((ROW($A463)-ROW($A$2))/12)+1,MOD(ROW($A463)-ROW($A$2),12)+1)=-99.99,"",INDEX(Nino34_long!$B$82:$M$146,INT((ROW($A463)-ROW($A$2))/12)+1,MOD(ROW($A463)-ROW($A$2),12)+1))</f>
        <v>26.23</v>
      </c>
      <c r="G463" s="8" t="str">
        <f t="shared" si="26"/>
        <v>No_Start</v>
      </c>
      <c r="H463" s="8" t="str">
        <f t="shared" si="27"/>
        <v>No_</v>
      </c>
      <c r="I463" s="8">
        <f t="shared" si="28"/>
        <v>0.5</v>
      </c>
    </row>
    <row r="464" spans="1:9" ht="12.75" customHeight="1" x14ac:dyDescent="0.25">
      <c r="A464" s="1">
        <v>1988</v>
      </c>
      <c r="B464">
        <v>7</v>
      </c>
      <c r="C464" s="4">
        <v>25.66</v>
      </c>
      <c r="D464" s="4">
        <v>27.11</v>
      </c>
      <c r="E464" s="4">
        <v>-1.45</v>
      </c>
      <c r="F464" s="6">
        <f>IF(INDEX(Nino34_long!$B$82:$M$146,INT((ROW($A464)-ROW($A$2))/12)+1,MOD(ROW($A464)-ROW($A$2),12)+1)=-99.99,"",INDEX(Nino34_long!$B$82:$M$146,INT((ROW($A464)-ROW($A$2))/12)+1,MOD(ROW($A464)-ROW($A$2),12)+1))</f>
        <v>25.69</v>
      </c>
      <c r="G464" s="8" t="str">
        <f t="shared" si="26"/>
        <v>No_Start</v>
      </c>
      <c r="H464" s="8" t="str">
        <f t="shared" si="27"/>
        <v>No_</v>
      </c>
      <c r="I464" s="8">
        <f t="shared" si="28"/>
        <v>0.5</v>
      </c>
    </row>
    <row r="465" spans="1:9" ht="12.75" customHeight="1" x14ac:dyDescent="0.25">
      <c r="A465" s="1">
        <v>1988</v>
      </c>
      <c r="B465">
        <v>8</v>
      </c>
      <c r="C465" s="4">
        <v>25.71</v>
      </c>
      <c r="D465" s="4">
        <v>26.75</v>
      </c>
      <c r="E465" s="4">
        <v>-1.04</v>
      </c>
      <c r="F465" s="6">
        <f>IF(INDEX(Nino34_long!$B$82:$M$146,INT((ROW($A465)-ROW($A$2))/12)+1,MOD(ROW($A465)-ROW($A$2),12)+1)=-99.99,"",INDEX(Nino34_long!$B$82:$M$146,INT((ROW($A465)-ROW($A$2))/12)+1,MOD(ROW($A465)-ROW($A$2),12)+1))</f>
        <v>25.43</v>
      </c>
      <c r="G465" s="8" t="str">
        <f t="shared" si="26"/>
        <v>No_Start</v>
      </c>
      <c r="H465" s="8" t="str">
        <f t="shared" si="27"/>
        <v>No_</v>
      </c>
      <c r="I465" s="8">
        <f t="shared" si="28"/>
        <v>0.5</v>
      </c>
    </row>
    <row r="466" spans="1:9" ht="12.75" customHeight="1" x14ac:dyDescent="0.25">
      <c r="A466" s="1">
        <v>1988</v>
      </c>
      <c r="B466">
        <v>9</v>
      </c>
      <c r="C466" s="4">
        <v>25.72</v>
      </c>
      <c r="D466" s="4">
        <v>26.7</v>
      </c>
      <c r="E466" s="4">
        <v>-0.98</v>
      </c>
      <c r="F466" s="6">
        <f>IF(INDEX(Nino34_long!$B$82:$M$146,INT((ROW($A466)-ROW($A$2))/12)+1,MOD(ROW($A466)-ROW($A$2),12)+1)=-99.99,"",INDEX(Nino34_long!$B$82:$M$146,INT((ROW($A466)-ROW($A$2))/12)+1,MOD(ROW($A466)-ROW($A$2),12)+1))</f>
        <v>25.42</v>
      </c>
      <c r="G466" s="8" t="str">
        <f t="shared" si="26"/>
        <v>No_Start</v>
      </c>
      <c r="H466" s="8" t="str">
        <f t="shared" si="27"/>
        <v>No_</v>
      </c>
      <c r="I466" s="8">
        <f t="shared" si="28"/>
        <v>0.5</v>
      </c>
    </row>
    <row r="467" spans="1:9" ht="12.75" customHeight="1" x14ac:dyDescent="0.25">
      <c r="A467" s="1">
        <v>1988</v>
      </c>
      <c r="B467">
        <v>10</v>
      </c>
      <c r="C467" s="4">
        <v>24.83</v>
      </c>
      <c r="D467" s="4">
        <v>26.64</v>
      </c>
      <c r="E467" s="4">
        <v>-1.81</v>
      </c>
      <c r="F467" s="6">
        <f>IF(INDEX(Nino34_long!$B$82:$M$146,INT((ROW($A467)-ROW($A$2))/12)+1,MOD(ROW($A467)-ROW($A$2),12)+1)=-99.99,"",INDEX(Nino34_long!$B$82:$M$146,INT((ROW($A467)-ROW($A$2))/12)+1,MOD(ROW($A467)-ROW($A$2),12)+1))</f>
        <v>24.65</v>
      </c>
      <c r="G467" s="8" t="str">
        <f t="shared" si="26"/>
        <v>No_Start</v>
      </c>
      <c r="H467" s="8" t="str">
        <f t="shared" si="27"/>
        <v>No_</v>
      </c>
      <c r="I467" s="8">
        <f t="shared" si="28"/>
        <v>0.5</v>
      </c>
    </row>
    <row r="468" spans="1:9" ht="12.75" customHeight="1" x14ac:dyDescent="0.25">
      <c r="A468" s="1">
        <v>1988</v>
      </c>
      <c r="B468">
        <v>11</v>
      </c>
      <c r="C468" s="4">
        <v>24.74</v>
      </c>
      <c r="D468" s="4">
        <v>26.6</v>
      </c>
      <c r="E468" s="4">
        <v>-1.87</v>
      </c>
      <c r="F468" s="6">
        <f>IF(INDEX(Nino34_long!$B$82:$M$146,INT((ROW($A468)-ROW($A$2))/12)+1,MOD(ROW($A468)-ROW($A$2),12)+1)=-99.99,"",INDEX(Nino34_long!$B$82:$M$146,INT((ROW($A468)-ROW($A$2))/12)+1,MOD(ROW($A468)-ROW($A$2),12)+1))</f>
        <v>24.48</v>
      </c>
      <c r="G468" s="8" t="str">
        <f t="shared" si="26"/>
        <v>No_Start</v>
      </c>
      <c r="H468" s="8" t="str">
        <f t="shared" si="27"/>
        <v>No_</v>
      </c>
      <c r="I468" s="8">
        <f t="shared" si="28"/>
        <v>0.5</v>
      </c>
    </row>
    <row r="469" spans="1:9" ht="12.75" customHeight="1" x14ac:dyDescent="0.25">
      <c r="A469" s="1">
        <v>1988</v>
      </c>
      <c r="B469">
        <v>12</v>
      </c>
      <c r="C469" s="4">
        <v>24.68</v>
      </c>
      <c r="D469" s="4">
        <v>26.57</v>
      </c>
      <c r="E469" s="4">
        <v>-1.89</v>
      </c>
      <c r="F469" s="6">
        <f>IF(INDEX(Nino34_long!$B$82:$M$146,INT((ROW($A469)-ROW($A$2))/12)+1,MOD(ROW($A469)-ROW($A$2),12)+1)=-99.99,"",INDEX(Nino34_long!$B$82:$M$146,INT((ROW($A469)-ROW($A$2))/12)+1,MOD(ROW($A469)-ROW($A$2),12)+1))</f>
        <v>24.6</v>
      </c>
      <c r="G469" s="8" t="str">
        <f t="shared" si="26"/>
        <v>No_Start</v>
      </c>
      <c r="H469" s="8" t="str">
        <f t="shared" si="27"/>
        <v>No_</v>
      </c>
      <c r="I469" s="8">
        <f t="shared" si="28"/>
        <v>0.5</v>
      </c>
    </row>
    <row r="470" spans="1:9" ht="12.75" customHeight="1" x14ac:dyDescent="0.25">
      <c r="A470" s="1">
        <v>1989</v>
      </c>
      <c r="B470">
        <v>1</v>
      </c>
      <c r="C470" s="4">
        <v>24.71</v>
      </c>
      <c r="D470" s="4">
        <v>26.56</v>
      </c>
      <c r="E470" s="4">
        <v>-1.85</v>
      </c>
      <c r="F470" s="6">
        <f>IF(INDEX(Nino34_long!$B$82:$M$146,INT((ROW($A470)-ROW($A$2))/12)+1,MOD(ROW($A470)-ROW($A$2),12)+1)=-99.99,"",INDEX(Nino34_long!$B$82:$M$146,INT((ROW($A470)-ROW($A$2))/12)+1,MOD(ROW($A470)-ROW($A$2),12)+1))</f>
        <v>24.63</v>
      </c>
      <c r="G470" s="8" t="str">
        <f t="shared" si="26"/>
        <v>No_Start</v>
      </c>
      <c r="H470" s="8" t="str">
        <f t="shared" si="27"/>
        <v>No_</v>
      </c>
      <c r="I470" s="8">
        <f t="shared" si="28"/>
        <v>0.5</v>
      </c>
    </row>
    <row r="471" spans="1:9" ht="12.75" customHeight="1" x14ac:dyDescent="0.25">
      <c r="A471" s="1">
        <v>1989</v>
      </c>
      <c r="B471">
        <v>2</v>
      </c>
      <c r="C471" s="4">
        <v>25.35</v>
      </c>
      <c r="D471" s="4">
        <v>26.75</v>
      </c>
      <c r="E471" s="4">
        <v>-1.39</v>
      </c>
      <c r="F471" s="6">
        <f>IF(INDEX(Nino34_long!$B$82:$M$146,INT((ROW($A471)-ROW($A$2))/12)+1,MOD(ROW($A471)-ROW($A$2),12)+1)=-99.99,"",INDEX(Nino34_long!$B$82:$M$146,INT((ROW($A471)-ROW($A$2))/12)+1,MOD(ROW($A471)-ROW($A$2),12)+1))</f>
        <v>25.39</v>
      </c>
      <c r="G471" s="8" t="str">
        <f t="shared" si="26"/>
        <v>No_Start</v>
      </c>
      <c r="H471" s="8" t="str">
        <f t="shared" si="27"/>
        <v>No_</v>
      </c>
      <c r="I471" s="8">
        <f t="shared" si="28"/>
        <v>0.5</v>
      </c>
    </row>
    <row r="472" spans="1:9" ht="12.75" customHeight="1" x14ac:dyDescent="0.25">
      <c r="A472" s="1">
        <v>1989</v>
      </c>
      <c r="B472">
        <v>3</v>
      </c>
      <c r="C472" s="4">
        <v>26.13</v>
      </c>
      <c r="D472" s="4">
        <v>27.24</v>
      </c>
      <c r="E472" s="4">
        <v>-1.1100000000000001</v>
      </c>
      <c r="F472" s="6">
        <f>IF(INDEX(Nino34_long!$B$82:$M$146,INT((ROW($A472)-ROW($A$2))/12)+1,MOD(ROW($A472)-ROW($A$2),12)+1)=-99.99,"",INDEX(Nino34_long!$B$82:$M$146,INT((ROW($A472)-ROW($A$2))/12)+1,MOD(ROW($A472)-ROW($A$2),12)+1))</f>
        <v>25.93</v>
      </c>
      <c r="G472" s="8" t="str">
        <f t="shared" si="26"/>
        <v>No_Start</v>
      </c>
      <c r="H472" s="8" t="str">
        <f t="shared" si="27"/>
        <v>No_</v>
      </c>
      <c r="I472" s="8">
        <f t="shared" si="28"/>
        <v>0.5</v>
      </c>
    </row>
    <row r="473" spans="1:9" ht="12.75" customHeight="1" x14ac:dyDescent="0.25">
      <c r="A473" s="1">
        <v>1989</v>
      </c>
      <c r="B473">
        <v>4</v>
      </c>
      <c r="C473" s="4">
        <v>26.85</v>
      </c>
      <c r="D473" s="4">
        <v>27.67</v>
      </c>
      <c r="E473" s="4">
        <v>-0.83</v>
      </c>
      <c r="F473" s="6">
        <f>IF(INDEX(Nino34_long!$B$82:$M$146,INT((ROW($A473)-ROW($A$2))/12)+1,MOD(ROW($A473)-ROW($A$2),12)+1)=-99.99,"",INDEX(Nino34_long!$B$82:$M$146,INT((ROW($A473)-ROW($A$2))/12)+1,MOD(ROW($A473)-ROW($A$2),12)+1))</f>
        <v>26.66</v>
      </c>
      <c r="G473" s="8" t="str">
        <f t="shared" si="26"/>
        <v>No_Start</v>
      </c>
      <c r="H473" s="8" t="str">
        <f t="shared" si="27"/>
        <v>No_</v>
      </c>
      <c r="I473" s="8">
        <f t="shared" si="28"/>
        <v>0.5</v>
      </c>
    </row>
    <row r="474" spans="1:9" ht="12.75" customHeight="1" x14ac:dyDescent="0.25">
      <c r="A474" s="1">
        <v>1989</v>
      </c>
      <c r="B474">
        <v>5</v>
      </c>
      <c r="C474" s="4">
        <v>27.19</v>
      </c>
      <c r="D474" s="4">
        <v>27.78</v>
      </c>
      <c r="E474" s="4">
        <v>-0.59</v>
      </c>
      <c r="F474" s="6">
        <f>IF(INDEX(Nino34_long!$B$82:$M$146,INT((ROW($A474)-ROW($A$2))/12)+1,MOD(ROW($A474)-ROW($A$2),12)+1)=-99.99,"",INDEX(Nino34_long!$B$82:$M$146,INT((ROW($A474)-ROW($A$2))/12)+1,MOD(ROW($A474)-ROW($A$2),12)+1))</f>
        <v>27.06</v>
      </c>
      <c r="G474" s="8" t="str">
        <f t="shared" si="26"/>
        <v>No_Start</v>
      </c>
      <c r="H474" s="8" t="str">
        <f t="shared" si="27"/>
        <v>No_</v>
      </c>
      <c r="I474" s="8">
        <f t="shared" si="28"/>
        <v>0.5</v>
      </c>
    </row>
    <row r="475" spans="1:9" ht="12.75" customHeight="1" x14ac:dyDescent="0.25">
      <c r="A475" s="1">
        <v>1989</v>
      </c>
      <c r="B475">
        <v>6</v>
      </c>
      <c r="C475" s="4">
        <v>27.24</v>
      </c>
      <c r="D475" s="4">
        <v>27.53</v>
      </c>
      <c r="E475" s="4">
        <v>-0.28999999999999998</v>
      </c>
      <c r="F475" s="6">
        <f>IF(INDEX(Nino34_long!$B$82:$M$146,INT((ROW($A475)-ROW($A$2))/12)+1,MOD(ROW($A475)-ROW($A$2),12)+1)=-99.99,"",INDEX(Nino34_long!$B$82:$M$146,INT((ROW($A475)-ROW($A$2))/12)+1,MOD(ROW($A475)-ROW($A$2),12)+1))</f>
        <v>27.04</v>
      </c>
      <c r="G475" s="8" t="str">
        <f t="shared" si="26"/>
        <v>No_Start</v>
      </c>
      <c r="H475" s="8" t="str">
        <f t="shared" si="27"/>
        <v>No_</v>
      </c>
      <c r="I475" s="8">
        <f t="shared" si="28"/>
        <v>0.5</v>
      </c>
    </row>
    <row r="476" spans="1:9" ht="12.75" customHeight="1" x14ac:dyDescent="0.25">
      <c r="A476" s="1">
        <v>1989</v>
      </c>
      <c r="B476">
        <v>7</v>
      </c>
      <c r="C476" s="4">
        <v>26.79</v>
      </c>
      <c r="D476" s="4">
        <v>27.11</v>
      </c>
      <c r="E476" s="4">
        <v>-0.31</v>
      </c>
      <c r="F476" s="6">
        <f>IF(INDEX(Nino34_long!$B$82:$M$146,INT((ROW($A476)-ROW($A$2))/12)+1,MOD(ROW($A476)-ROW($A$2),12)+1)=-99.99,"",INDEX(Nino34_long!$B$82:$M$146,INT((ROW($A476)-ROW($A$2))/12)+1,MOD(ROW($A476)-ROW($A$2),12)+1))</f>
        <v>26.76</v>
      </c>
      <c r="G476" s="8" t="str">
        <f t="shared" si="26"/>
        <v>No_Start</v>
      </c>
      <c r="H476" s="8" t="str">
        <f t="shared" si="27"/>
        <v>No_</v>
      </c>
      <c r="I476" s="8">
        <f t="shared" si="28"/>
        <v>0.5</v>
      </c>
    </row>
    <row r="477" spans="1:9" ht="12.75" customHeight="1" x14ac:dyDescent="0.25">
      <c r="A477" s="1">
        <v>1989</v>
      </c>
      <c r="B477">
        <v>8</v>
      </c>
      <c r="C477" s="4">
        <v>26.42</v>
      </c>
      <c r="D477" s="4">
        <v>26.75</v>
      </c>
      <c r="E477" s="4">
        <v>-0.33</v>
      </c>
      <c r="F477" s="6">
        <f>IF(INDEX(Nino34_long!$B$82:$M$146,INT((ROW($A477)-ROW($A$2))/12)+1,MOD(ROW($A477)-ROW($A$2),12)+1)=-99.99,"",INDEX(Nino34_long!$B$82:$M$146,INT((ROW($A477)-ROW($A$2))/12)+1,MOD(ROW($A477)-ROW($A$2),12)+1))</f>
        <v>26.29</v>
      </c>
      <c r="G477" s="8" t="str">
        <f t="shared" si="26"/>
        <v>No_Start</v>
      </c>
      <c r="H477" s="8" t="str">
        <f t="shared" si="27"/>
        <v>No_</v>
      </c>
      <c r="I477" s="8">
        <f t="shared" si="28"/>
        <v>0.5</v>
      </c>
    </row>
    <row r="478" spans="1:9" ht="12.75" customHeight="1" x14ac:dyDescent="0.25">
      <c r="A478" s="1">
        <v>1989</v>
      </c>
      <c r="B478">
        <v>9</v>
      </c>
      <c r="C478" s="4">
        <v>26.46</v>
      </c>
      <c r="D478" s="4">
        <v>26.7</v>
      </c>
      <c r="E478" s="4">
        <v>-0.24</v>
      </c>
      <c r="F478" s="6">
        <f>IF(INDEX(Nino34_long!$B$82:$M$146,INT((ROW($A478)-ROW($A$2))/12)+1,MOD(ROW($A478)-ROW($A$2),12)+1)=-99.99,"",INDEX(Nino34_long!$B$82:$M$146,INT((ROW($A478)-ROW($A$2))/12)+1,MOD(ROW($A478)-ROW($A$2),12)+1))</f>
        <v>26.37</v>
      </c>
      <c r="G478" s="8" t="str">
        <f t="shared" si="26"/>
        <v>No_Start</v>
      </c>
      <c r="H478" s="8" t="str">
        <f t="shared" si="27"/>
        <v>No_</v>
      </c>
      <c r="I478" s="8">
        <f t="shared" si="28"/>
        <v>0.5</v>
      </c>
    </row>
    <row r="479" spans="1:9" ht="12.75" customHeight="1" x14ac:dyDescent="0.25">
      <c r="A479" s="1">
        <v>1989</v>
      </c>
      <c r="B479">
        <v>10</v>
      </c>
      <c r="C479" s="4">
        <v>26.31</v>
      </c>
      <c r="D479" s="4">
        <v>26.64</v>
      </c>
      <c r="E479" s="4">
        <v>-0.33</v>
      </c>
      <c r="F479" s="6">
        <f>IF(INDEX(Nino34_long!$B$82:$M$146,INT((ROW($A479)-ROW($A$2))/12)+1,MOD(ROW($A479)-ROW($A$2),12)+1)=-99.99,"",INDEX(Nino34_long!$B$82:$M$146,INT((ROW($A479)-ROW($A$2))/12)+1,MOD(ROW($A479)-ROW($A$2),12)+1))</f>
        <v>26.33</v>
      </c>
      <c r="G479" s="8" t="str">
        <f t="shared" si="26"/>
        <v>No_Start</v>
      </c>
      <c r="H479" s="8" t="str">
        <f t="shared" si="27"/>
        <v>No_</v>
      </c>
      <c r="I479" s="8">
        <f t="shared" si="28"/>
        <v>0.5</v>
      </c>
    </row>
    <row r="480" spans="1:9" ht="12.75" customHeight="1" x14ac:dyDescent="0.25">
      <c r="A480" s="1">
        <v>1989</v>
      </c>
      <c r="B480">
        <v>11</v>
      </c>
      <c r="C480" s="4">
        <v>26.28</v>
      </c>
      <c r="D480" s="4">
        <v>26.6</v>
      </c>
      <c r="E480" s="4">
        <v>-0.32</v>
      </c>
      <c r="F480" s="6">
        <f>IF(INDEX(Nino34_long!$B$82:$M$146,INT((ROW($A480)-ROW($A$2))/12)+1,MOD(ROW($A480)-ROW($A$2),12)+1)=-99.99,"",INDEX(Nino34_long!$B$82:$M$146,INT((ROW($A480)-ROW($A$2))/12)+1,MOD(ROW($A480)-ROW($A$2),12)+1))</f>
        <v>26.36</v>
      </c>
      <c r="G480" s="8" t="str">
        <f t="shared" si="26"/>
        <v>No_Start</v>
      </c>
      <c r="H480" s="8" t="str">
        <f t="shared" si="27"/>
        <v>No_</v>
      </c>
      <c r="I480" s="8">
        <f t="shared" si="28"/>
        <v>0.5</v>
      </c>
    </row>
    <row r="481" spans="1:9" ht="12.75" customHeight="1" x14ac:dyDescent="0.25">
      <c r="A481" s="1">
        <v>1989</v>
      </c>
      <c r="B481">
        <v>12</v>
      </c>
      <c r="C481" s="4">
        <v>26.58</v>
      </c>
      <c r="D481" s="4">
        <v>26.57</v>
      </c>
      <c r="E481" s="4">
        <v>0.01</v>
      </c>
      <c r="F481" s="6">
        <f>IF(INDEX(Nino34_long!$B$82:$M$146,INT((ROW($A481)-ROW($A$2))/12)+1,MOD(ROW($A481)-ROW($A$2),12)+1)=-99.99,"",INDEX(Nino34_long!$B$82:$M$146,INT((ROW($A481)-ROW($A$2))/12)+1,MOD(ROW($A481)-ROW($A$2),12)+1))</f>
        <v>26.46</v>
      </c>
      <c r="G481" s="8" t="str">
        <f t="shared" si="26"/>
        <v>No_Start</v>
      </c>
      <c r="H481" s="8" t="str">
        <f t="shared" si="27"/>
        <v>No_</v>
      </c>
      <c r="I481" s="8">
        <f t="shared" si="28"/>
        <v>0.5</v>
      </c>
    </row>
    <row r="482" spans="1:9" ht="12.75" customHeight="1" x14ac:dyDescent="0.25">
      <c r="A482" s="1">
        <v>1990</v>
      </c>
      <c r="B482">
        <v>1</v>
      </c>
      <c r="C482" s="4">
        <v>26.63</v>
      </c>
      <c r="D482" s="4">
        <v>26.56</v>
      </c>
      <c r="E482" s="4">
        <v>7.0000000000000007E-2</v>
      </c>
      <c r="F482" s="6">
        <f>IF(INDEX(Nino34_long!$B$82:$M$146,INT((ROW($A482)-ROW($A$2))/12)+1,MOD(ROW($A482)-ROW($A$2),12)+1)=-99.99,"",INDEX(Nino34_long!$B$82:$M$146,INT((ROW($A482)-ROW($A$2))/12)+1,MOD(ROW($A482)-ROW($A$2),12)+1))</f>
        <v>26.6</v>
      </c>
      <c r="G482" s="8" t="str">
        <f t="shared" si="26"/>
        <v>No_Start</v>
      </c>
      <c r="H482" s="8" t="str">
        <f t="shared" si="27"/>
        <v>No_</v>
      </c>
      <c r="I482" s="8">
        <f t="shared" si="28"/>
        <v>0.5</v>
      </c>
    </row>
    <row r="483" spans="1:9" ht="12.75" customHeight="1" x14ac:dyDescent="0.25">
      <c r="A483" s="1">
        <v>1990</v>
      </c>
      <c r="B483">
        <v>2</v>
      </c>
      <c r="C483" s="4">
        <v>27.04</v>
      </c>
      <c r="D483" s="4">
        <v>26.75</v>
      </c>
      <c r="E483" s="4">
        <v>0.3</v>
      </c>
      <c r="F483" s="6">
        <f>IF(INDEX(Nino34_long!$B$82:$M$146,INT((ROW($A483)-ROW($A$2))/12)+1,MOD(ROW($A483)-ROW($A$2),12)+1)=-99.99,"",INDEX(Nino34_long!$B$82:$M$146,INT((ROW($A483)-ROW($A$2))/12)+1,MOD(ROW($A483)-ROW($A$2),12)+1))</f>
        <v>27.12</v>
      </c>
      <c r="G483" s="8" t="str">
        <f t="shared" si="26"/>
        <v>No_Start</v>
      </c>
      <c r="H483" s="8" t="str">
        <f t="shared" si="27"/>
        <v>No_</v>
      </c>
      <c r="I483" s="8">
        <f t="shared" si="28"/>
        <v>0.5</v>
      </c>
    </row>
    <row r="484" spans="1:9" ht="12.75" customHeight="1" x14ac:dyDescent="0.25">
      <c r="A484" s="1">
        <v>1990</v>
      </c>
      <c r="B484">
        <v>3</v>
      </c>
      <c r="C484" s="4">
        <v>27.41</v>
      </c>
      <c r="D484" s="4">
        <v>27.24</v>
      </c>
      <c r="E484" s="4">
        <v>0.16</v>
      </c>
      <c r="F484" s="6">
        <f>IF(INDEX(Nino34_long!$B$82:$M$146,INT((ROW($A484)-ROW($A$2))/12)+1,MOD(ROW($A484)-ROW($A$2),12)+1)=-99.99,"",INDEX(Nino34_long!$B$82:$M$146,INT((ROW($A484)-ROW($A$2))/12)+1,MOD(ROW($A484)-ROW($A$2),12)+1))</f>
        <v>27.46</v>
      </c>
      <c r="G484" s="8" t="str">
        <f t="shared" si="26"/>
        <v>No_Start</v>
      </c>
      <c r="H484" s="8" t="str">
        <f t="shared" si="27"/>
        <v>No_</v>
      </c>
      <c r="I484" s="8">
        <f t="shared" si="28"/>
        <v>0.5</v>
      </c>
    </row>
    <row r="485" spans="1:9" ht="12.75" customHeight="1" x14ac:dyDescent="0.25">
      <c r="A485" s="1">
        <v>1990</v>
      </c>
      <c r="B485">
        <v>4</v>
      </c>
      <c r="C485" s="4">
        <v>27.95</v>
      </c>
      <c r="D485" s="4">
        <v>27.67</v>
      </c>
      <c r="E485" s="4">
        <v>0.28000000000000003</v>
      </c>
      <c r="F485" s="6">
        <f>IF(INDEX(Nino34_long!$B$82:$M$146,INT((ROW($A485)-ROW($A$2))/12)+1,MOD(ROW($A485)-ROW($A$2),12)+1)=-99.99,"",INDEX(Nino34_long!$B$82:$M$146,INT((ROW($A485)-ROW($A$2))/12)+1,MOD(ROW($A485)-ROW($A$2),12)+1))</f>
        <v>28.03</v>
      </c>
      <c r="G485" s="8" t="str">
        <f t="shared" si="26"/>
        <v>No_Start</v>
      </c>
      <c r="H485" s="8" t="str">
        <f t="shared" si="27"/>
        <v>No_</v>
      </c>
      <c r="I485" s="8">
        <f t="shared" si="28"/>
        <v>0.5</v>
      </c>
    </row>
    <row r="486" spans="1:9" ht="12.75" customHeight="1" x14ac:dyDescent="0.25">
      <c r="A486" s="1">
        <v>1990</v>
      </c>
      <c r="B486">
        <v>5</v>
      </c>
      <c r="C486" s="4">
        <v>28.08</v>
      </c>
      <c r="D486" s="4">
        <v>27.78</v>
      </c>
      <c r="E486" s="4">
        <v>0.3</v>
      </c>
      <c r="F486" s="6">
        <f>IF(INDEX(Nino34_long!$B$82:$M$146,INT((ROW($A486)-ROW($A$2))/12)+1,MOD(ROW($A486)-ROW($A$2),12)+1)=-99.99,"",INDEX(Nino34_long!$B$82:$M$146,INT((ROW($A486)-ROW($A$2))/12)+1,MOD(ROW($A486)-ROW($A$2),12)+1))</f>
        <v>28.19</v>
      </c>
      <c r="G486" s="8" t="str">
        <f t="shared" si="26"/>
        <v>No_Start</v>
      </c>
      <c r="H486" s="8" t="str">
        <f t="shared" si="27"/>
        <v>No_</v>
      </c>
      <c r="I486" s="8">
        <f t="shared" si="28"/>
        <v>0.5</v>
      </c>
    </row>
    <row r="487" spans="1:9" ht="12.75" customHeight="1" x14ac:dyDescent="0.25">
      <c r="A487" s="1">
        <v>1990</v>
      </c>
      <c r="B487">
        <v>6</v>
      </c>
      <c r="C487" s="4">
        <v>27.63</v>
      </c>
      <c r="D487" s="4">
        <v>27.53</v>
      </c>
      <c r="E487" s="4">
        <v>0.1</v>
      </c>
      <c r="F487" s="6">
        <f>IF(INDEX(Nino34_long!$B$82:$M$146,INT((ROW($A487)-ROW($A$2))/12)+1,MOD(ROW($A487)-ROW($A$2),12)+1)=-99.99,"",INDEX(Nino34_long!$B$82:$M$146,INT((ROW($A487)-ROW($A$2))/12)+1,MOD(ROW($A487)-ROW($A$2),12)+1))</f>
        <v>27.69</v>
      </c>
      <c r="G487" s="8" t="str">
        <f t="shared" si="26"/>
        <v>No_Start</v>
      </c>
      <c r="H487" s="8" t="str">
        <f t="shared" si="27"/>
        <v>No_</v>
      </c>
      <c r="I487" s="8">
        <f t="shared" si="28"/>
        <v>0.5</v>
      </c>
    </row>
    <row r="488" spans="1:9" ht="12.75" customHeight="1" x14ac:dyDescent="0.25">
      <c r="A488" s="1">
        <v>1990</v>
      </c>
      <c r="B488">
        <v>7</v>
      </c>
      <c r="C488" s="4">
        <v>27.42</v>
      </c>
      <c r="D488" s="4">
        <v>27.11</v>
      </c>
      <c r="E488" s="4">
        <v>0.32</v>
      </c>
      <c r="F488" s="6">
        <f>IF(INDEX(Nino34_long!$B$82:$M$146,INT((ROW($A488)-ROW($A$2))/12)+1,MOD(ROW($A488)-ROW($A$2),12)+1)=-99.99,"",INDEX(Nino34_long!$B$82:$M$146,INT((ROW($A488)-ROW($A$2))/12)+1,MOD(ROW($A488)-ROW($A$2),12)+1))</f>
        <v>27.37</v>
      </c>
      <c r="G488" s="8" t="str">
        <f t="shared" si="26"/>
        <v>No_Start</v>
      </c>
      <c r="H488" s="8" t="str">
        <f t="shared" si="27"/>
        <v>No_</v>
      </c>
      <c r="I488" s="8">
        <f t="shared" si="28"/>
        <v>0.5</v>
      </c>
    </row>
    <row r="489" spans="1:9" ht="12.75" customHeight="1" x14ac:dyDescent="0.25">
      <c r="A489" s="1">
        <v>1990</v>
      </c>
      <c r="B489">
        <v>8</v>
      </c>
      <c r="C489" s="4">
        <v>27.16</v>
      </c>
      <c r="D489" s="4">
        <v>26.75</v>
      </c>
      <c r="E489" s="4">
        <v>0.41</v>
      </c>
      <c r="F489" s="6">
        <f>IF(INDEX(Nino34_long!$B$82:$M$146,INT((ROW($A489)-ROW($A$2))/12)+1,MOD(ROW($A489)-ROW($A$2),12)+1)=-99.99,"",INDEX(Nino34_long!$B$82:$M$146,INT((ROW($A489)-ROW($A$2))/12)+1,MOD(ROW($A489)-ROW($A$2),12)+1))</f>
        <v>27.05</v>
      </c>
      <c r="G489" s="8" t="str">
        <f t="shared" si="26"/>
        <v>No_Start</v>
      </c>
      <c r="H489" s="8" t="str">
        <f t="shared" si="27"/>
        <v>No_</v>
      </c>
      <c r="I489" s="8">
        <f t="shared" si="28"/>
        <v>0.5</v>
      </c>
    </row>
    <row r="490" spans="1:9" ht="12.75" customHeight="1" x14ac:dyDescent="0.25">
      <c r="A490" s="1">
        <v>1990</v>
      </c>
      <c r="B490">
        <v>9</v>
      </c>
      <c r="C490" s="4">
        <v>26.96</v>
      </c>
      <c r="D490" s="4">
        <v>26.7</v>
      </c>
      <c r="E490" s="4">
        <v>0.26</v>
      </c>
      <c r="F490" s="6">
        <f>IF(INDEX(Nino34_long!$B$82:$M$146,INT((ROW($A490)-ROW($A$2))/12)+1,MOD(ROW($A490)-ROW($A$2),12)+1)=-99.99,"",INDEX(Nino34_long!$B$82:$M$146,INT((ROW($A490)-ROW($A$2))/12)+1,MOD(ROW($A490)-ROW($A$2),12)+1))</f>
        <v>26.87</v>
      </c>
      <c r="G490" s="8" t="str">
        <f t="shared" si="26"/>
        <v>No_Start</v>
      </c>
      <c r="H490" s="8" t="str">
        <f t="shared" si="27"/>
        <v>No_</v>
      </c>
      <c r="I490" s="8">
        <f t="shared" si="28"/>
        <v>0.5</v>
      </c>
    </row>
    <row r="491" spans="1:9" ht="12.75" customHeight="1" x14ac:dyDescent="0.25">
      <c r="A491" s="1">
        <v>1990</v>
      </c>
      <c r="B491">
        <v>10</v>
      </c>
      <c r="C491" s="4">
        <v>27.01</v>
      </c>
      <c r="D491" s="4">
        <v>26.64</v>
      </c>
      <c r="E491" s="4">
        <v>0.37</v>
      </c>
      <c r="F491" s="6">
        <f>IF(INDEX(Nino34_long!$B$82:$M$146,INT((ROW($A491)-ROW($A$2))/12)+1,MOD(ROW($A491)-ROW($A$2),12)+1)=-99.99,"",INDEX(Nino34_long!$B$82:$M$146,INT((ROW($A491)-ROW($A$2))/12)+1,MOD(ROW($A491)-ROW($A$2),12)+1))</f>
        <v>26.86</v>
      </c>
      <c r="G491" s="8" t="str">
        <f t="shared" si="26"/>
        <v>No_Start</v>
      </c>
      <c r="H491" s="8" t="str">
        <f t="shared" si="27"/>
        <v>No_</v>
      </c>
      <c r="I491" s="8">
        <f t="shared" si="28"/>
        <v>0.5</v>
      </c>
    </row>
    <row r="492" spans="1:9" ht="12.75" customHeight="1" x14ac:dyDescent="0.25">
      <c r="A492" s="1">
        <v>1990</v>
      </c>
      <c r="B492">
        <v>11</v>
      </c>
      <c r="C492" s="4">
        <v>26.88</v>
      </c>
      <c r="D492" s="4">
        <v>26.6</v>
      </c>
      <c r="E492" s="4">
        <v>0.28000000000000003</v>
      </c>
      <c r="F492" s="6">
        <f>IF(INDEX(Nino34_long!$B$82:$M$146,INT((ROW($A492)-ROW($A$2))/12)+1,MOD(ROW($A492)-ROW($A$2),12)+1)=-99.99,"",INDEX(Nino34_long!$B$82:$M$146,INT((ROW($A492)-ROW($A$2))/12)+1,MOD(ROW($A492)-ROW($A$2),12)+1))</f>
        <v>26.73</v>
      </c>
      <c r="G492" s="8" t="str">
        <f t="shared" si="26"/>
        <v>No_Start</v>
      </c>
      <c r="H492" s="8" t="str">
        <f t="shared" si="27"/>
        <v>No_</v>
      </c>
      <c r="I492" s="8">
        <f t="shared" si="28"/>
        <v>0.5</v>
      </c>
    </row>
    <row r="493" spans="1:9" ht="12.75" customHeight="1" x14ac:dyDescent="0.25">
      <c r="A493" s="1">
        <v>1990</v>
      </c>
      <c r="B493">
        <v>12</v>
      </c>
      <c r="C493" s="4">
        <v>26.97</v>
      </c>
      <c r="D493" s="4">
        <v>26.57</v>
      </c>
      <c r="E493" s="4">
        <v>0.4</v>
      </c>
      <c r="F493" s="6">
        <f>IF(INDEX(Nino34_long!$B$82:$M$146,INT((ROW($A493)-ROW($A$2))/12)+1,MOD(ROW($A493)-ROW($A$2),12)+1)=-99.99,"",INDEX(Nino34_long!$B$82:$M$146,INT((ROW($A493)-ROW($A$2))/12)+1,MOD(ROW($A493)-ROW($A$2),12)+1))</f>
        <v>26.9</v>
      </c>
      <c r="G493" s="8" t="str">
        <f t="shared" si="26"/>
        <v>No_Start</v>
      </c>
      <c r="H493" s="8" t="str">
        <f t="shared" si="27"/>
        <v>No_</v>
      </c>
      <c r="I493" s="8">
        <f t="shared" si="28"/>
        <v>0.5</v>
      </c>
    </row>
    <row r="494" spans="1:9" ht="12.75" customHeight="1" x14ac:dyDescent="0.25">
      <c r="A494" s="1">
        <v>1991</v>
      </c>
      <c r="B494">
        <v>1</v>
      </c>
      <c r="C494" s="4">
        <v>27.08</v>
      </c>
      <c r="D494" s="4">
        <v>26.7</v>
      </c>
      <c r="E494" s="4">
        <v>0.37</v>
      </c>
      <c r="F494" s="6">
        <f>IF(INDEX(Nino34_long!$B$82:$M$146,INT((ROW($A494)-ROW($A$2))/12)+1,MOD(ROW($A494)-ROW($A$2),12)+1)=-99.99,"",INDEX(Nino34_long!$B$82:$M$146,INT((ROW($A494)-ROW($A$2))/12)+1,MOD(ROW($A494)-ROW($A$2),12)+1))</f>
        <v>27.09</v>
      </c>
      <c r="G494" s="8" t="str">
        <f t="shared" si="26"/>
        <v>No_Start</v>
      </c>
      <c r="H494" s="8" t="str">
        <f t="shared" si="27"/>
        <v>No_</v>
      </c>
      <c r="I494" s="8">
        <f t="shared" si="28"/>
        <v>0.5</v>
      </c>
    </row>
    <row r="495" spans="1:9" ht="12.75" customHeight="1" x14ac:dyDescent="0.25">
      <c r="A495" s="1">
        <v>1991</v>
      </c>
      <c r="B495">
        <v>2</v>
      </c>
      <c r="C495" s="4">
        <v>27.13</v>
      </c>
      <c r="D495" s="4">
        <v>26.87</v>
      </c>
      <c r="E495" s="4">
        <v>0.26</v>
      </c>
      <c r="F495" s="6">
        <f>IF(INDEX(Nino34_long!$B$82:$M$146,INT((ROW($A495)-ROW($A$2))/12)+1,MOD(ROW($A495)-ROW($A$2),12)+1)=-99.99,"",INDEX(Nino34_long!$B$82:$M$146,INT((ROW($A495)-ROW($A$2))/12)+1,MOD(ROW($A495)-ROW($A$2),12)+1))</f>
        <v>27.08</v>
      </c>
      <c r="G495" s="8" t="str">
        <f t="shared" si="26"/>
        <v>No_Start</v>
      </c>
      <c r="H495" s="8" t="str">
        <f t="shared" si="27"/>
        <v>No_</v>
      </c>
      <c r="I495" s="8">
        <f t="shared" si="28"/>
        <v>0.5</v>
      </c>
    </row>
    <row r="496" spans="1:9" ht="12.75" customHeight="1" x14ac:dyDescent="0.25">
      <c r="A496" s="1">
        <v>1991</v>
      </c>
      <c r="B496">
        <v>3</v>
      </c>
      <c r="C496" s="4">
        <v>27.39</v>
      </c>
      <c r="D496" s="4">
        <v>27.37</v>
      </c>
      <c r="E496" s="4">
        <v>0.02</v>
      </c>
      <c r="F496" s="6">
        <f>IF(INDEX(Nino34_long!$B$82:$M$146,INT((ROW($A496)-ROW($A$2))/12)+1,MOD(ROW($A496)-ROW($A$2),12)+1)=-99.99,"",INDEX(Nino34_long!$B$82:$M$146,INT((ROW($A496)-ROW($A$2))/12)+1,MOD(ROW($A496)-ROW($A$2),12)+1))</f>
        <v>27.36</v>
      </c>
      <c r="G496" s="8" t="str">
        <f t="shared" si="26"/>
        <v>No_Start</v>
      </c>
      <c r="H496" s="8" t="str">
        <f t="shared" si="27"/>
        <v>No_</v>
      </c>
      <c r="I496" s="8">
        <f t="shared" si="28"/>
        <v>0.5</v>
      </c>
    </row>
    <row r="497" spans="1:9" ht="12.75" customHeight="1" x14ac:dyDescent="0.25">
      <c r="A497" s="1">
        <v>1991</v>
      </c>
      <c r="B497">
        <v>4</v>
      </c>
      <c r="C497" s="4">
        <v>28.11</v>
      </c>
      <c r="D497" s="4">
        <v>27.78</v>
      </c>
      <c r="E497" s="4">
        <v>0.32</v>
      </c>
      <c r="F497" s="6">
        <f>IF(INDEX(Nino34_long!$B$82:$M$146,INT((ROW($A497)-ROW($A$2))/12)+1,MOD(ROW($A497)-ROW($A$2),12)+1)=-99.99,"",INDEX(Nino34_long!$B$82:$M$146,INT((ROW($A497)-ROW($A$2))/12)+1,MOD(ROW($A497)-ROW($A$2),12)+1))</f>
        <v>27.98</v>
      </c>
      <c r="G497" s="8" t="str">
        <f t="shared" si="26"/>
        <v>No_Start</v>
      </c>
      <c r="H497" s="8" t="str">
        <f t="shared" si="27"/>
        <v>No_</v>
      </c>
      <c r="I497" s="8">
        <f t="shared" si="28"/>
        <v>0.5</v>
      </c>
    </row>
    <row r="498" spans="1:9" ht="12.75" customHeight="1" x14ac:dyDescent="0.25">
      <c r="A498" s="1">
        <v>1991</v>
      </c>
      <c r="B498">
        <v>5</v>
      </c>
      <c r="C498" s="4">
        <v>28.36</v>
      </c>
      <c r="D498" s="4">
        <v>27.9</v>
      </c>
      <c r="E498" s="4">
        <v>0.47</v>
      </c>
      <c r="F498" s="6">
        <f>IF(INDEX(Nino34_long!$B$82:$M$146,INT((ROW($A498)-ROW($A$2))/12)+1,MOD(ROW($A498)-ROW($A$2),12)+1)=-99.99,"",INDEX(Nino34_long!$B$82:$M$146,INT((ROW($A498)-ROW($A$2))/12)+1,MOD(ROW($A498)-ROW($A$2),12)+1))</f>
        <v>28.3</v>
      </c>
      <c r="G498" s="8" t="str">
        <f t="shared" si="26"/>
        <v>No_Start</v>
      </c>
      <c r="H498" s="8" t="str">
        <f t="shared" si="27"/>
        <v>No_</v>
      </c>
      <c r="I498" s="8">
        <f t="shared" si="28"/>
        <v>0.5</v>
      </c>
    </row>
    <row r="499" spans="1:9" ht="12.75" customHeight="1" x14ac:dyDescent="0.25">
      <c r="A499" s="1">
        <v>1991</v>
      </c>
      <c r="B499">
        <v>6</v>
      </c>
      <c r="C499" s="4">
        <v>28.41</v>
      </c>
      <c r="D499" s="4">
        <v>27.69</v>
      </c>
      <c r="E499" s="4">
        <v>0.71</v>
      </c>
      <c r="F499" s="6">
        <f>IF(INDEX(Nino34_long!$B$82:$M$146,INT((ROW($A499)-ROW($A$2))/12)+1,MOD(ROW($A499)-ROW($A$2),12)+1)=-99.99,"",INDEX(Nino34_long!$B$82:$M$146,INT((ROW($A499)-ROW($A$2))/12)+1,MOD(ROW($A499)-ROW($A$2),12)+1))</f>
        <v>28.34</v>
      </c>
      <c r="G499" s="8" t="str">
        <f t="shared" si="26"/>
        <v>Start_ElNino</v>
      </c>
      <c r="H499" s="8" t="str">
        <f t="shared" si="27"/>
        <v>Yes</v>
      </c>
      <c r="I499" s="8">
        <f t="shared" si="28"/>
        <v>0.71</v>
      </c>
    </row>
    <row r="500" spans="1:9" ht="12.75" customHeight="1" x14ac:dyDescent="0.25">
      <c r="A500" s="1">
        <v>1991</v>
      </c>
      <c r="B500">
        <v>7</v>
      </c>
      <c r="C500" s="4">
        <v>28.17</v>
      </c>
      <c r="D500" s="4">
        <v>27.29</v>
      </c>
      <c r="E500" s="4">
        <v>0.88</v>
      </c>
      <c r="F500" s="6">
        <f>IF(INDEX(Nino34_long!$B$82:$M$146,INT((ROW($A500)-ROW($A$2))/12)+1,MOD(ROW($A500)-ROW($A$2),12)+1)=-99.99,"",INDEX(Nino34_long!$B$82:$M$146,INT((ROW($A500)-ROW($A$2))/12)+1,MOD(ROW($A500)-ROW($A$2),12)+1))</f>
        <v>27.84</v>
      </c>
      <c r="G500" s="8" t="str">
        <f t="shared" si="26"/>
        <v>No_Start</v>
      </c>
      <c r="H500" s="8" t="str">
        <f t="shared" si="27"/>
        <v>Yes</v>
      </c>
      <c r="I500" s="8">
        <f t="shared" si="28"/>
        <v>0.88</v>
      </c>
    </row>
    <row r="501" spans="1:9" ht="12.75" customHeight="1" x14ac:dyDescent="0.25">
      <c r="A501" s="1">
        <v>1991</v>
      </c>
      <c r="B501">
        <v>8</v>
      </c>
      <c r="C501" s="4">
        <v>27.72</v>
      </c>
      <c r="D501" s="4">
        <v>26.93</v>
      </c>
      <c r="E501" s="4">
        <v>0.79</v>
      </c>
      <c r="F501" s="6">
        <f>IF(INDEX(Nino34_long!$B$82:$M$146,INT((ROW($A501)-ROW($A$2))/12)+1,MOD(ROW($A501)-ROW($A$2),12)+1)=-99.99,"",INDEX(Nino34_long!$B$82:$M$146,INT((ROW($A501)-ROW($A$2))/12)+1,MOD(ROW($A501)-ROW($A$2),12)+1))</f>
        <v>27.3</v>
      </c>
      <c r="G501" s="8" t="str">
        <f t="shared" si="26"/>
        <v>No_Start</v>
      </c>
      <c r="H501" s="8" t="str">
        <f t="shared" si="27"/>
        <v>Yes</v>
      </c>
      <c r="I501" s="8">
        <f t="shared" si="28"/>
        <v>0.79</v>
      </c>
    </row>
    <row r="502" spans="1:9" ht="12.75" customHeight="1" x14ac:dyDescent="0.25">
      <c r="A502" s="1">
        <v>1991</v>
      </c>
      <c r="B502">
        <v>9</v>
      </c>
      <c r="C502" s="4">
        <v>27.41</v>
      </c>
      <c r="D502" s="4">
        <v>26.88</v>
      </c>
      <c r="E502" s="4">
        <v>0.53</v>
      </c>
      <c r="F502" s="6">
        <f>IF(INDEX(Nino34_long!$B$82:$M$146,INT((ROW($A502)-ROW($A$2))/12)+1,MOD(ROW($A502)-ROW($A$2),12)+1)=-99.99,"",INDEX(Nino34_long!$B$82:$M$146,INT((ROW($A502)-ROW($A$2))/12)+1,MOD(ROW($A502)-ROW($A$2),12)+1))</f>
        <v>26.98</v>
      </c>
      <c r="G502" s="8" t="str">
        <f t="shared" si="26"/>
        <v>No_Start</v>
      </c>
      <c r="H502" s="8" t="str">
        <f t="shared" si="27"/>
        <v>Yes</v>
      </c>
      <c r="I502" s="8">
        <f t="shared" si="28"/>
        <v>0.53</v>
      </c>
    </row>
    <row r="503" spans="1:9" ht="12.75" customHeight="1" x14ac:dyDescent="0.25">
      <c r="A503" s="1">
        <v>1991</v>
      </c>
      <c r="B503">
        <v>10</v>
      </c>
      <c r="C503" s="4">
        <v>27.61</v>
      </c>
      <c r="D503" s="4">
        <v>26.85</v>
      </c>
      <c r="E503" s="4">
        <v>0.76</v>
      </c>
      <c r="F503" s="6">
        <f>IF(INDEX(Nino34_long!$B$82:$M$146,INT((ROW($A503)-ROW($A$2))/12)+1,MOD(ROW($A503)-ROW($A$2),12)+1)=-99.99,"",INDEX(Nino34_long!$B$82:$M$146,INT((ROW($A503)-ROW($A$2))/12)+1,MOD(ROW($A503)-ROW($A$2),12)+1))</f>
        <v>27.64</v>
      </c>
      <c r="G503" s="8" t="str">
        <f t="shared" si="26"/>
        <v>No_Start</v>
      </c>
      <c r="H503" s="8" t="str">
        <f t="shared" si="27"/>
        <v>Yes</v>
      </c>
      <c r="I503" s="8">
        <f t="shared" si="28"/>
        <v>0.76</v>
      </c>
    </row>
    <row r="504" spans="1:9" ht="12.75" customHeight="1" x14ac:dyDescent="0.25">
      <c r="A504" s="1">
        <v>1991</v>
      </c>
      <c r="B504">
        <v>11</v>
      </c>
      <c r="C504" s="4">
        <v>27.92</v>
      </c>
      <c r="D504" s="4">
        <v>26.79</v>
      </c>
      <c r="E504" s="4">
        <v>1.1299999999999999</v>
      </c>
      <c r="F504" s="6">
        <f>IF(INDEX(Nino34_long!$B$82:$M$146,INT((ROW($A504)-ROW($A$2))/12)+1,MOD(ROW($A504)-ROW($A$2),12)+1)=-99.99,"",INDEX(Nino34_long!$B$82:$M$146,INT((ROW($A504)-ROW($A$2))/12)+1,MOD(ROW($A504)-ROW($A$2),12)+1))</f>
        <v>27.79</v>
      </c>
      <c r="G504" s="8" t="str">
        <f t="shared" si="26"/>
        <v>No_Start</v>
      </c>
      <c r="H504" s="8" t="str">
        <f t="shared" si="27"/>
        <v>Yes</v>
      </c>
      <c r="I504" s="8">
        <f t="shared" si="28"/>
        <v>1.1299999999999999</v>
      </c>
    </row>
    <row r="505" spans="1:9" ht="12.75" customHeight="1" x14ac:dyDescent="0.25">
      <c r="A505" s="1">
        <v>1991</v>
      </c>
      <c r="B505">
        <v>12</v>
      </c>
      <c r="C505" s="4">
        <v>28.3</v>
      </c>
      <c r="D505" s="4">
        <v>26.75</v>
      </c>
      <c r="E505" s="4">
        <v>1.55</v>
      </c>
      <c r="F505" s="6">
        <f>IF(INDEX(Nino34_long!$B$82:$M$146,INT((ROW($A505)-ROW($A$2))/12)+1,MOD(ROW($A505)-ROW($A$2),12)+1)=-99.99,"",INDEX(Nino34_long!$B$82:$M$146,INT((ROW($A505)-ROW($A$2))/12)+1,MOD(ROW($A505)-ROW($A$2),12)+1))</f>
        <v>28.2</v>
      </c>
      <c r="G505" s="8" t="str">
        <f t="shared" si="26"/>
        <v>No_Start</v>
      </c>
      <c r="H505" s="8" t="str">
        <f t="shared" si="27"/>
        <v>Yes</v>
      </c>
      <c r="I505" s="8">
        <f t="shared" si="28"/>
        <v>1.55</v>
      </c>
    </row>
    <row r="506" spans="1:9" ht="12.75" customHeight="1" x14ac:dyDescent="0.25">
      <c r="A506" s="1">
        <v>1992</v>
      </c>
      <c r="B506">
        <v>1</v>
      </c>
      <c r="C506" s="4">
        <v>28.35</v>
      </c>
      <c r="D506" s="4">
        <v>26.7</v>
      </c>
      <c r="E506" s="4">
        <v>1.65</v>
      </c>
      <c r="F506" s="6">
        <f>IF(INDEX(Nino34_long!$B$82:$M$146,INT((ROW($A506)-ROW($A$2))/12)+1,MOD(ROW($A506)-ROW($A$2),12)+1)=-99.99,"",INDEX(Nino34_long!$B$82:$M$146,INT((ROW($A506)-ROW($A$2))/12)+1,MOD(ROW($A506)-ROW($A$2),12)+1))</f>
        <v>28.19</v>
      </c>
      <c r="G506" s="8" t="str">
        <f t="shared" si="26"/>
        <v>No_Start</v>
      </c>
      <c r="H506" s="8" t="str">
        <f t="shared" si="27"/>
        <v>Yes</v>
      </c>
      <c r="I506" s="8">
        <f t="shared" si="28"/>
        <v>1.65</v>
      </c>
    </row>
    <row r="507" spans="1:9" ht="12.75" customHeight="1" x14ac:dyDescent="0.25">
      <c r="A507" s="1">
        <v>1992</v>
      </c>
      <c r="B507">
        <v>2</v>
      </c>
      <c r="C507" s="4">
        <v>28.42</v>
      </c>
      <c r="D507" s="4">
        <v>26.87</v>
      </c>
      <c r="E507" s="4">
        <v>1.55</v>
      </c>
      <c r="F507" s="6">
        <f>IF(INDEX(Nino34_long!$B$82:$M$146,INT((ROW($A507)-ROW($A$2))/12)+1,MOD(ROW($A507)-ROW($A$2),12)+1)=-99.99,"",INDEX(Nino34_long!$B$82:$M$146,INT((ROW($A507)-ROW($A$2))/12)+1,MOD(ROW($A507)-ROW($A$2),12)+1))</f>
        <v>28.39</v>
      </c>
      <c r="G507" s="8" t="str">
        <f t="shared" si="26"/>
        <v>No_Start</v>
      </c>
      <c r="H507" s="8" t="str">
        <f t="shared" si="27"/>
        <v>Yes</v>
      </c>
      <c r="I507" s="8">
        <f t="shared" si="28"/>
        <v>1.55</v>
      </c>
    </row>
    <row r="508" spans="1:9" ht="12.75" customHeight="1" x14ac:dyDescent="0.25">
      <c r="A508" s="1">
        <v>1992</v>
      </c>
      <c r="B508">
        <v>3</v>
      </c>
      <c r="C508" s="4">
        <v>28.65</v>
      </c>
      <c r="D508" s="4">
        <v>27.37</v>
      </c>
      <c r="E508" s="4">
        <v>1.28</v>
      </c>
      <c r="F508" s="6">
        <f>IF(INDEX(Nino34_long!$B$82:$M$146,INT((ROW($A508)-ROW($A$2))/12)+1,MOD(ROW($A508)-ROW($A$2),12)+1)=-99.99,"",INDEX(Nino34_long!$B$82:$M$146,INT((ROW($A508)-ROW($A$2))/12)+1,MOD(ROW($A508)-ROW($A$2),12)+1))</f>
        <v>28.76</v>
      </c>
      <c r="G508" s="8" t="str">
        <f t="shared" si="26"/>
        <v>No_Start</v>
      </c>
      <c r="H508" s="8" t="str">
        <f t="shared" si="27"/>
        <v>Yes</v>
      </c>
      <c r="I508" s="8">
        <f t="shared" si="28"/>
        <v>1.28</v>
      </c>
    </row>
    <row r="509" spans="1:9" ht="12.75" customHeight="1" x14ac:dyDescent="0.25">
      <c r="A509" s="1">
        <v>1992</v>
      </c>
      <c r="B509">
        <v>4</v>
      </c>
      <c r="C509" s="4">
        <v>29.05</v>
      </c>
      <c r="D509" s="4">
        <v>27.78</v>
      </c>
      <c r="E509" s="4">
        <v>1.27</v>
      </c>
      <c r="F509" s="6">
        <f>IF(INDEX(Nino34_long!$B$82:$M$146,INT((ROW($A509)-ROW($A$2))/12)+1,MOD(ROW($A509)-ROW($A$2),12)+1)=-99.99,"",INDEX(Nino34_long!$B$82:$M$146,INT((ROW($A509)-ROW($A$2))/12)+1,MOD(ROW($A509)-ROW($A$2),12)+1))</f>
        <v>29.18</v>
      </c>
      <c r="G509" s="8" t="str">
        <f t="shared" si="26"/>
        <v>No_Start</v>
      </c>
      <c r="H509" s="8" t="str">
        <f t="shared" si="27"/>
        <v>Yes</v>
      </c>
      <c r="I509" s="8">
        <f t="shared" si="28"/>
        <v>1.27</v>
      </c>
    </row>
    <row r="510" spans="1:9" ht="12.75" customHeight="1" x14ac:dyDescent="0.25">
      <c r="A510" s="1">
        <v>1992</v>
      </c>
      <c r="B510">
        <v>5</v>
      </c>
      <c r="C510" s="4">
        <v>29.01</v>
      </c>
      <c r="D510" s="4">
        <v>27.9</v>
      </c>
      <c r="E510" s="4">
        <v>1.1200000000000001</v>
      </c>
      <c r="F510" s="6">
        <f>IF(INDEX(Nino34_long!$B$82:$M$146,INT((ROW($A510)-ROW($A$2))/12)+1,MOD(ROW($A510)-ROW($A$2),12)+1)=-99.99,"",INDEX(Nino34_long!$B$82:$M$146,INT((ROW($A510)-ROW($A$2))/12)+1,MOD(ROW($A510)-ROW($A$2),12)+1))</f>
        <v>29.13</v>
      </c>
      <c r="G510" s="8" t="str">
        <f t="shared" si="26"/>
        <v>No_Start</v>
      </c>
      <c r="H510" s="8" t="str">
        <f t="shared" si="27"/>
        <v>Yes</v>
      </c>
      <c r="I510" s="8">
        <f t="shared" si="28"/>
        <v>1.1200000000000001</v>
      </c>
    </row>
    <row r="511" spans="1:9" ht="12.75" customHeight="1" x14ac:dyDescent="0.25">
      <c r="A511" s="1">
        <v>1992</v>
      </c>
      <c r="B511">
        <v>6</v>
      </c>
      <c r="C511" s="4">
        <v>28.35</v>
      </c>
      <c r="D511" s="4">
        <v>27.69</v>
      </c>
      <c r="E511" s="4">
        <v>0.66</v>
      </c>
      <c r="F511" s="6">
        <f>IF(INDEX(Nino34_long!$B$82:$M$146,INT((ROW($A511)-ROW($A$2))/12)+1,MOD(ROW($A511)-ROW($A$2),12)+1)=-99.99,"",INDEX(Nino34_long!$B$82:$M$146,INT((ROW($A511)-ROW($A$2))/12)+1,MOD(ROW($A511)-ROW($A$2),12)+1))</f>
        <v>28.22</v>
      </c>
      <c r="G511" s="8" t="str">
        <f t="shared" si="26"/>
        <v>No_Start</v>
      </c>
      <c r="H511" s="8" t="str">
        <f t="shared" si="27"/>
        <v>Yes</v>
      </c>
      <c r="I511" s="8">
        <f t="shared" si="28"/>
        <v>0.66</v>
      </c>
    </row>
    <row r="512" spans="1:9" ht="12.75" customHeight="1" x14ac:dyDescent="0.25">
      <c r="A512" s="1">
        <v>1992</v>
      </c>
      <c r="B512">
        <v>7</v>
      </c>
      <c r="C512" s="4">
        <v>27.56</v>
      </c>
      <c r="D512" s="4">
        <v>27.29</v>
      </c>
      <c r="E512" s="4">
        <v>0.27</v>
      </c>
      <c r="F512" s="6">
        <f>IF(INDEX(Nino34_long!$B$82:$M$146,INT((ROW($A512)-ROW($A$2))/12)+1,MOD(ROW($A512)-ROW($A$2),12)+1)=-99.99,"",INDEX(Nino34_long!$B$82:$M$146,INT((ROW($A512)-ROW($A$2))/12)+1,MOD(ROW($A512)-ROW($A$2),12)+1))</f>
        <v>27.5</v>
      </c>
      <c r="G512" s="8" t="str">
        <f t="shared" si="26"/>
        <v>No_Start</v>
      </c>
      <c r="H512" s="8" t="str">
        <f t="shared" si="27"/>
        <v>No_</v>
      </c>
      <c r="I512" s="8">
        <f t="shared" si="28"/>
        <v>0.5</v>
      </c>
    </row>
    <row r="513" spans="1:9" ht="12.75" customHeight="1" x14ac:dyDescent="0.25">
      <c r="A513" s="1">
        <v>1992</v>
      </c>
      <c r="B513">
        <v>8</v>
      </c>
      <c r="C513" s="4">
        <v>26.97</v>
      </c>
      <c r="D513" s="4">
        <v>26.93</v>
      </c>
      <c r="E513" s="4">
        <v>0.04</v>
      </c>
      <c r="F513" s="6">
        <f>IF(INDEX(Nino34_long!$B$82:$M$146,INT((ROW($A513)-ROW($A$2))/12)+1,MOD(ROW($A513)-ROW($A$2),12)+1)=-99.99,"",INDEX(Nino34_long!$B$82:$M$146,INT((ROW($A513)-ROW($A$2))/12)+1,MOD(ROW($A513)-ROW($A$2),12)+1))</f>
        <v>26.73</v>
      </c>
      <c r="G513" s="8" t="str">
        <f t="shared" si="26"/>
        <v>No_Start</v>
      </c>
      <c r="H513" s="8" t="str">
        <f t="shared" si="27"/>
        <v>No_</v>
      </c>
      <c r="I513" s="8">
        <f t="shared" si="28"/>
        <v>0.5</v>
      </c>
    </row>
    <row r="514" spans="1:9" ht="12.75" customHeight="1" x14ac:dyDescent="0.25">
      <c r="A514" s="1">
        <v>1992</v>
      </c>
      <c r="B514">
        <v>9</v>
      </c>
      <c r="C514" s="4">
        <v>26.67</v>
      </c>
      <c r="D514" s="4">
        <v>26.88</v>
      </c>
      <c r="E514" s="4">
        <v>-0.21</v>
      </c>
      <c r="F514" s="6">
        <f>IF(INDEX(Nino34_long!$B$82:$M$146,INT((ROW($A514)-ROW($A$2))/12)+1,MOD(ROW($A514)-ROW($A$2),12)+1)=-99.99,"",INDEX(Nino34_long!$B$82:$M$146,INT((ROW($A514)-ROW($A$2))/12)+1,MOD(ROW($A514)-ROW($A$2),12)+1))</f>
        <v>26.61</v>
      </c>
      <c r="G514" s="8" t="str">
        <f t="shared" si="26"/>
        <v>No_Start</v>
      </c>
      <c r="H514" s="8" t="str">
        <f t="shared" si="27"/>
        <v>No_</v>
      </c>
      <c r="I514" s="8">
        <f t="shared" si="28"/>
        <v>0.5</v>
      </c>
    </row>
    <row r="515" spans="1:9" ht="12.75" customHeight="1" x14ac:dyDescent="0.25">
      <c r="A515" s="1">
        <v>1992</v>
      </c>
      <c r="B515">
        <v>10</v>
      </c>
      <c r="C515" s="4">
        <v>26.4</v>
      </c>
      <c r="D515" s="4">
        <v>26.85</v>
      </c>
      <c r="E515" s="4">
        <v>-0.45</v>
      </c>
      <c r="F515" s="6">
        <f>IF(INDEX(Nino34_long!$B$82:$M$146,INT((ROW($A515)-ROW($A$2))/12)+1,MOD(ROW($A515)-ROW($A$2),12)+1)=-99.99,"",INDEX(Nino34_long!$B$82:$M$146,INT((ROW($A515)-ROW($A$2))/12)+1,MOD(ROW($A515)-ROW($A$2),12)+1))</f>
        <v>26.39</v>
      </c>
      <c r="G515" s="8" t="str">
        <f t="shared" ref="G515:G578" si="29">IF(AND(E514&lt;0.5,E515&gt;=0.5,E516&gt;=0.5,E517&gt;=0.5,E518&gt;=0.5,E519&gt;=0.5),"Start_ElNino", "No_Start")</f>
        <v>No_Start</v>
      </c>
      <c r="H515" s="8" t="str">
        <f t="shared" ref="H515:H578" si="30">IF(AND(OR(G515="Start_ElNino",H514="Yes"),E515&gt;=0.5),"Yes","No_")</f>
        <v>No_</v>
      </c>
      <c r="I515" s="8">
        <f t="shared" ref="I515:I578" si="31">IF(H515="No_",0.5,E515)</f>
        <v>0.5</v>
      </c>
    </row>
    <row r="516" spans="1:9" ht="12.75" customHeight="1" x14ac:dyDescent="0.25">
      <c r="A516" s="1">
        <v>1992</v>
      </c>
      <c r="B516">
        <v>11</v>
      </c>
      <c r="C516" s="4">
        <v>26.59</v>
      </c>
      <c r="D516" s="4">
        <v>26.79</v>
      </c>
      <c r="E516" s="4">
        <v>-0.2</v>
      </c>
      <c r="F516" s="6">
        <f>IF(INDEX(Nino34_long!$B$82:$M$146,INT((ROW($A516)-ROW($A$2))/12)+1,MOD(ROW($A516)-ROW($A$2),12)+1)=-99.99,"",INDEX(Nino34_long!$B$82:$M$146,INT((ROW($A516)-ROW($A$2))/12)+1,MOD(ROW($A516)-ROW($A$2),12)+1))</f>
        <v>26.51</v>
      </c>
      <c r="G516" s="8" t="str">
        <f t="shared" si="29"/>
        <v>No_Start</v>
      </c>
      <c r="H516" s="8" t="str">
        <f t="shared" si="30"/>
        <v>No_</v>
      </c>
      <c r="I516" s="8">
        <f t="shared" si="31"/>
        <v>0.5</v>
      </c>
    </row>
    <row r="517" spans="1:9" ht="12.75" customHeight="1" x14ac:dyDescent="0.25">
      <c r="A517" s="1">
        <v>1992</v>
      </c>
      <c r="B517">
        <v>12</v>
      </c>
      <c r="C517" s="4">
        <v>26.71</v>
      </c>
      <c r="D517" s="4">
        <v>26.75</v>
      </c>
      <c r="E517" s="4">
        <v>-0.04</v>
      </c>
      <c r="F517" s="6">
        <f>IF(INDEX(Nino34_long!$B$82:$M$146,INT((ROW($A517)-ROW($A$2))/12)+1,MOD(ROW($A517)-ROW($A$2),12)+1)=-99.99,"",INDEX(Nino34_long!$B$82:$M$146,INT((ROW($A517)-ROW($A$2))/12)+1,MOD(ROW($A517)-ROW($A$2),12)+1))</f>
        <v>26.63</v>
      </c>
      <c r="G517" s="8" t="str">
        <f t="shared" si="29"/>
        <v>No_Start</v>
      </c>
      <c r="H517" s="8" t="str">
        <f t="shared" si="30"/>
        <v>No_</v>
      </c>
      <c r="I517" s="8">
        <f t="shared" si="31"/>
        <v>0.5</v>
      </c>
    </row>
    <row r="518" spans="1:9" ht="12.75" customHeight="1" x14ac:dyDescent="0.25">
      <c r="A518" s="1">
        <v>1993</v>
      </c>
      <c r="B518">
        <v>1</v>
      </c>
      <c r="C518" s="4">
        <v>26.88</v>
      </c>
      <c r="D518" s="4">
        <v>26.7</v>
      </c>
      <c r="E518" s="4">
        <v>0.17</v>
      </c>
      <c r="F518" s="6">
        <f>IF(INDEX(Nino34_long!$B$82:$M$146,INT((ROW($A518)-ROW($A$2))/12)+1,MOD(ROW($A518)-ROW($A$2),12)+1)=-99.99,"",INDEX(Nino34_long!$B$82:$M$146,INT((ROW($A518)-ROW($A$2))/12)+1,MOD(ROW($A518)-ROW($A$2),12)+1))</f>
        <v>26.86</v>
      </c>
      <c r="G518" s="8" t="str">
        <f t="shared" si="29"/>
        <v>No_Start</v>
      </c>
      <c r="H518" s="8" t="str">
        <f t="shared" si="30"/>
        <v>No_</v>
      </c>
      <c r="I518" s="8">
        <f t="shared" si="31"/>
        <v>0.5</v>
      </c>
    </row>
    <row r="519" spans="1:9" ht="12.75" customHeight="1" x14ac:dyDescent="0.25">
      <c r="A519" s="1">
        <v>1993</v>
      </c>
      <c r="B519">
        <v>2</v>
      </c>
      <c r="C519" s="4">
        <v>27.21</v>
      </c>
      <c r="D519" s="4">
        <v>26.87</v>
      </c>
      <c r="E519" s="4">
        <v>0.33</v>
      </c>
      <c r="F519" s="6">
        <f>IF(INDEX(Nino34_long!$B$82:$M$146,INT((ROW($A519)-ROW($A$2))/12)+1,MOD(ROW($A519)-ROW($A$2),12)+1)=-99.99,"",INDEX(Nino34_long!$B$82:$M$146,INT((ROW($A519)-ROW($A$2))/12)+1,MOD(ROW($A519)-ROW($A$2),12)+1))</f>
        <v>27.18</v>
      </c>
      <c r="G519" s="8" t="str">
        <f t="shared" si="29"/>
        <v>No_Start</v>
      </c>
      <c r="H519" s="8" t="str">
        <f t="shared" si="30"/>
        <v>No_</v>
      </c>
      <c r="I519" s="8">
        <f t="shared" si="31"/>
        <v>0.5</v>
      </c>
    </row>
    <row r="520" spans="1:9" ht="12.75" customHeight="1" x14ac:dyDescent="0.25">
      <c r="A520" s="1">
        <v>1993</v>
      </c>
      <c r="B520">
        <v>3</v>
      </c>
      <c r="C520" s="4">
        <v>27.72</v>
      </c>
      <c r="D520" s="4">
        <v>27.37</v>
      </c>
      <c r="E520" s="4">
        <v>0.35</v>
      </c>
      <c r="F520" s="6">
        <f>IF(INDEX(Nino34_long!$B$82:$M$146,INT((ROW($A520)-ROW($A$2))/12)+1,MOD(ROW($A520)-ROW($A$2),12)+1)=-99.99,"",INDEX(Nino34_long!$B$82:$M$146,INT((ROW($A520)-ROW($A$2))/12)+1,MOD(ROW($A520)-ROW($A$2),12)+1))</f>
        <v>27.73</v>
      </c>
      <c r="G520" s="8" t="str">
        <f t="shared" si="29"/>
        <v>No_Start</v>
      </c>
      <c r="H520" s="8" t="str">
        <f t="shared" si="30"/>
        <v>No_</v>
      </c>
      <c r="I520" s="8">
        <f t="shared" si="31"/>
        <v>0.5</v>
      </c>
    </row>
    <row r="521" spans="1:9" ht="12.75" customHeight="1" x14ac:dyDescent="0.25">
      <c r="A521" s="1">
        <v>1993</v>
      </c>
      <c r="B521">
        <v>4</v>
      </c>
      <c r="C521" s="4">
        <v>28.5</v>
      </c>
      <c r="D521" s="4">
        <v>27.78</v>
      </c>
      <c r="E521" s="4">
        <v>0.72</v>
      </c>
      <c r="F521" s="6">
        <f>IF(INDEX(Nino34_long!$B$82:$M$146,INT((ROW($A521)-ROW($A$2))/12)+1,MOD(ROW($A521)-ROW($A$2),12)+1)=-99.99,"",INDEX(Nino34_long!$B$82:$M$146,INT((ROW($A521)-ROW($A$2))/12)+1,MOD(ROW($A521)-ROW($A$2),12)+1))</f>
        <v>28.68</v>
      </c>
      <c r="G521" s="8" t="str">
        <f t="shared" si="29"/>
        <v>No_Start</v>
      </c>
      <c r="H521" s="8" t="str">
        <f t="shared" si="30"/>
        <v>No_</v>
      </c>
      <c r="I521" s="8">
        <f t="shared" si="31"/>
        <v>0.5</v>
      </c>
    </row>
    <row r="522" spans="1:9" ht="12.75" customHeight="1" x14ac:dyDescent="0.25">
      <c r="A522" s="1">
        <v>1993</v>
      </c>
      <c r="B522">
        <v>5</v>
      </c>
      <c r="C522" s="4">
        <v>28.7</v>
      </c>
      <c r="D522" s="4">
        <v>27.9</v>
      </c>
      <c r="E522" s="4">
        <v>0.81</v>
      </c>
      <c r="F522" s="6">
        <f>IF(INDEX(Nino34_long!$B$82:$M$146,INT((ROW($A522)-ROW($A$2))/12)+1,MOD(ROW($A522)-ROW($A$2),12)+1)=-99.99,"",INDEX(Nino34_long!$B$82:$M$146,INT((ROW($A522)-ROW($A$2))/12)+1,MOD(ROW($A522)-ROW($A$2),12)+1))</f>
        <v>28.79</v>
      </c>
      <c r="G522" s="8" t="str">
        <f t="shared" si="29"/>
        <v>No_Start</v>
      </c>
      <c r="H522" s="8" t="str">
        <f t="shared" si="30"/>
        <v>No_</v>
      </c>
      <c r="I522" s="8">
        <f t="shared" si="31"/>
        <v>0.5</v>
      </c>
    </row>
    <row r="523" spans="1:9" ht="12.75" customHeight="1" x14ac:dyDescent="0.25">
      <c r="A523" s="1">
        <v>1993</v>
      </c>
      <c r="B523">
        <v>6</v>
      </c>
      <c r="C523" s="4">
        <v>28.08</v>
      </c>
      <c r="D523" s="4">
        <v>27.69</v>
      </c>
      <c r="E523" s="4">
        <v>0.38</v>
      </c>
      <c r="F523" s="6">
        <f>IF(INDEX(Nino34_long!$B$82:$M$146,INT((ROW($A523)-ROW($A$2))/12)+1,MOD(ROW($A523)-ROW($A$2),12)+1)=-99.99,"",INDEX(Nino34_long!$B$82:$M$146,INT((ROW($A523)-ROW($A$2))/12)+1,MOD(ROW($A523)-ROW($A$2),12)+1))</f>
        <v>28.33</v>
      </c>
      <c r="G523" s="8" t="str">
        <f t="shared" si="29"/>
        <v>No_Start</v>
      </c>
      <c r="H523" s="8" t="str">
        <f t="shared" si="30"/>
        <v>No_</v>
      </c>
      <c r="I523" s="8">
        <f t="shared" si="31"/>
        <v>0.5</v>
      </c>
    </row>
    <row r="524" spans="1:9" ht="12.75" customHeight="1" x14ac:dyDescent="0.25">
      <c r="A524" s="1">
        <v>1993</v>
      </c>
      <c r="B524">
        <v>7</v>
      </c>
      <c r="C524" s="4">
        <v>27.6</v>
      </c>
      <c r="D524" s="4">
        <v>27.29</v>
      </c>
      <c r="E524" s="4">
        <v>0.31</v>
      </c>
      <c r="F524" s="6">
        <f>IF(INDEX(Nino34_long!$B$82:$M$146,INT((ROW($A524)-ROW($A$2))/12)+1,MOD(ROW($A524)-ROW($A$2),12)+1)=-99.99,"",INDEX(Nino34_long!$B$82:$M$146,INT((ROW($A524)-ROW($A$2))/12)+1,MOD(ROW($A524)-ROW($A$2),12)+1))</f>
        <v>27.55</v>
      </c>
      <c r="G524" s="8" t="str">
        <f t="shared" si="29"/>
        <v>No_Start</v>
      </c>
      <c r="H524" s="8" t="str">
        <f t="shared" si="30"/>
        <v>No_</v>
      </c>
      <c r="I524" s="8">
        <f t="shared" si="31"/>
        <v>0.5</v>
      </c>
    </row>
    <row r="525" spans="1:9" ht="12.75" customHeight="1" x14ac:dyDescent="0.25">
      <c r="A525" s="1">
        <v>1993</v>
      </c>
      <c r="B525">
        <v>8</v>
      </c>
      <c r="C525" s="4">
        <v>27.02</v>
      </c>
      <c r="D525" s="4">
        <v>26.93</v>
      </c>
      <c r="E525" s="4">
        <v>0.09</v>
      </c>
      <c r="F525" s="6">
        <f>IF(INDEX(Nino34_long!$B$82:$M$146,INT((ROW($A525)-ROW($A$2))/12)+1,MOD(ROW($A525)-ROW($A$2),12)+1)=-99.99,"",INDEX(Nino34_long!$B$82:$M$146,INT((ROW($A525)-ROW($A$2))/12)+1,MOD(ROW($A525)-ROW($A$2),12)+1))</f>
        <v>27.04</v>
      </c>
      <c r="G525" s="8" t="str">
        <f t="shared" si="29"/>
        <v>No_Start</v>
      </c>
      <c r="H525" s="8" t="str">
        <f t="shared" si="30"/>
        <v>No_</v>
      </c>
      <c r="I525" s="8">
        <f t="shared" si="31"/>
        <v>0.5</v>
      </c>
    </row>
    <row r="526" spans="1:9" ht="12.75" customHeight="1" x14ac:dyDescent="0.25">
      <c r="A526" s="1">
        <v>1993</v>
      </c>
      <c r="B526">
        <v>9</v>
      </c>
      <c r="C526" s="4">
        <v>27.14</v>
      </c>
      <c r="D526" s="4">
        <v>26.88</v>
      </c>
      <c r="E526" s="4">
        <v>0.27</v>
      </c>
      <c r="F526" s="6">
        <f>IF(INDEX(Nino34_long!$B$82:$M$146,INT((ROW($A526)-ROW($A$2))/12)+1,MOD(ROW($A526)-ROW($A$2),12)+1)=-99.99,"",INDEX(Nino34_long!$B$82:$M$146,INT((ROW($A526)-ROW($A$2))/12)+1,MOD(ROW($A526)-ROW($A$2),12)+1))</f>
        <v>27.01</v>
      </c>
      <c r="G526" s="8" t="str">
        <f t="shared" si="29"/>
        <v>No_Start</v>
      </c>
      <c r="H526" s="8" t="str">
        <f t="shared" si="30"/>
        <v>No_</v>
      </c>
      <c r="I526" s="8">
        <f t="shared" si="31"/>
        <v>0.5</v>
      </c>
    </row>
    <row r="527" spans="1:9" ht="12.75" customHeight="1" x14ac:dyDescent="0.25">
      <c r="A527" s="1">
        <v>1993</v>
      </c>
      <c r="B527">
        <v>10</v>
      </c>
      <c r="C527" s="4">
        <v>27.01</v>
      </c>
      <c r="D527" s="4">
        <v>26.85</v>
      </c>
      <c r="E527" s="4">
        <v>0.16</v>
      </c>
      <c r="F527" s="6">
        <f>IF(INDEX(Nino34_long!$B$82:$M$146,INT((ROW($A527)-ROW($A$2))/12)+1,MOD(ROW($A527)-ROW($A$2),12)+1)=-99.99,"",INDEX(Nino34_long!$B$82:$M$146,INT((ROW($A527)-ROW($A$2))/12)+1,MOD(ROW($A527)-ROW($A$2),12)+1))</f>
        <v>27.09</v>
      </c>
      <c r="G527" s="8" t="str">
        <f t="shared" si="29"/>
        <v>No_Start</v>
      </c>
      <c r="H527" s="8" t="str">
        <f t="shared" si="30"/>
        <v>No_</v>
      </c>
      <c r="I527" s="8">
        <f t="shared" si="31"/>
        <v>0.5</v>
      </c>
    </row>
    <row r="528" spans="1:9" ht="12.75" customHeight="1" x14ac:dyDescent="0.25">
      <c r="A528" s="1">
        <v>1993</v>
      </c>
      <c r="B528">
        <v>11</v>
      </c>
      <c r="C528" s="4">
        <v>26.92</v>
      </c>
      <c r="D528" s="4">
        <v>26.79</v>
      </c>
      <c r="E528" s="4">
        <v>0.13</v>
      </c>
      <c r="F528" s="6">
        <f>IF(INDEX(Nino34_long!$B$82:$M$146,INT((ROW($A528)-ROW($A$2))/12)+1,MOD(ROW($A528)-ROW($A$2),12)+1)=-99.99,"",INDEX(Nino34_long!$B$82:$M$146,INT((ROW($A528)-ROW($A$2))/12)+1,MOD(ROW($A528)-ROW($A$2),12)+1))</f>
        <v>26.94</v>
      </c>
      <c r="G528" s="8" t="str">
        <f t="shared" si="29"/>
        <v>No_Start</v>
      </c>
      <c r="H528" s="8" t="str">
        <f t="shared" si="30"/>
        <v>No_</v>
      </c>
      <c r="I528" s="8">
        <f t="shared" si="31"/>
        <v>0.5</v>
      </c>
    </row>
    <row r="529" spans="1:9" ht="12.75" customHeight="1" x14ac:dyDescent="0.25">
      <c r="A529" s="1">
        <v>1993</v>
      </c>
      <c r="B529">
        <v>12</v>
      </c>
      <c r="C529" s="4">
        <v>26.79</v>
      </c>
      <c r="D529" s="4">
        <v>26.75</v>
      </c>
      <c r="E529" s="4">
        <v>0.04</v>
      </c>
      <c r="F529" s="6">
        <f>IF(INDEX(Nino34_long!$B$82:$M$146,INT((ROW($A529)-ROW($A$2))/12)+1,MOD(ROW($A529)-ROW($A$2),12)+1)=-99.99,"",INDEX(Nino34_long!$B$82:$M$146,INT((ROW($A529)-ROW($A$2))/12)+1,MOD(ROW($A529)-ROW($A$2),12)+1))</f>
        <v>26.77</v>
      </c>
      <c r="G529" s="8" t="str">
        <f t="shared" si="29"/>
        <v>No_Start</v>
      </c>
      <c r="H529" s="8" t="str">
        <f t="shared" si="30"/>
        <v>No_</v>
      </c>
      <c r="I529" s="8">
        <f t="shared" si="31"/>
        <v>0.5</v>
      </c>
    </row>
    <row r="530" spans="1:9" ht="12.75" customHeight="1" x14ac:dyDescent="0.25">
      <c r="A530" s="1">
        <v>1994</v>
      </c>
      <c r="B530">
        <v>1</v>
      </c>
      <c r="C530" s="4">
        <v>26.75</v>
      </c>
      <c r="D530" s="4">
        <v>26.7</v>
      </c>
      <c r="E530" s="4">
        <v>0.05</v>
      </c>
      <c r="F530" s="6">
        <f>IF(INDEX(Nino34_long!$B$82:$M$146,INT((ROW($A530)-ROW($A$2))/12)+1,MOD(ROW($A530)-ROW($A$2),12)+1)=-99.99,"",INDEX(Nino34_long!$B$82:$M$146,INT((ROW($A530)-ROW($A$2))/12)+1,MOD(ROW($A530)-ROW($A$2),12)+1))</f>
        <v>26.61</v>
      </c>
      <c r="G530" s="8" t="str">
        <f t="shared" si="29"/>
        <v>No_Start</v>
      </c>
      <c r="H530" s="8" t="str">
        <f t="shared" si="30"/>
        <v>No_</v>
      </c>
      <c r="I530" s="8">
        <f t="shared" si="31"/>
        <v>0.5</v>
      </c>
    </row>
    <row r="531" spans="1:9" ht="12.75" customHeight="1" x14ac:dyDescent="0.25">
      <c r="A531" s="1">
        <v>1994</v>
      </c>
      <c r="B531">
        <v>2</v>
      </c>
      <c r="C531" s="4">
        <v>26.97</v>
      </c>
      <c r="D531" s="4">
        <v>26.87</v>
      </c>
      <c r="E531" s="4">
        <v>0.1</v>
      </c>
      <c r="F531" s="6">
        <f>IF(INDEX(Nino34_long!$B$82:$M$146,INT((ROW($A531)-ROW($A$2))/12)+1,MOD(ROW($A531)-ROW($A$2),12)+1)=-99.99,"",INDEX(Nino34_long!$B$82:$M$146,INT((ROW($A531)-ROW($A$2))/12)+1,MOD(ROW($A531)-ROW($A$2),12)+1))</f>
        <v>26.6</v>
      </c>
      <c r="G531" s="8" t="str">
        <f t="shared" si="29"/>
        <v>No_Start</v>
      </c>
      <c r="H531" s="8" t="str">
        <f t="shared" si="30"/>
        <v>No_</v>
      </c>
      <c r="I531" s="8">
        <f t="shared" si="31"/>
        <v>0.5</v>
      </c>
    </row>
    <row r="532" spans="1:9" ht="12.75" customHeight="1" x14ac:dyDescent="0.25">
      <c r="A532" s="1">
        <v>1994</v>
      </c>
      <c r="B532">
        <v>3</v>
      </c>
      <c r="C532" s="4">
        <v>27.52</v>
      </c>
      <c r="D532" s="4">
        <v>27.37</v>
      </c>
      <c r="E532" s="4">
        <v>0.15</v>
      </c>
      <c r="F532" s="6">
        <f>IF(INDEX(Nino34_long!$B$82:$M$146,INT((ROW($A532)-ROW($A$2))/12)+1,MOD(ROW($A532)-ROW($A$2),12)+1)=-99.99,"",INDEX(Nino34_long!$B$82:$M$146,INT((ROW($A532)-ROW($A$2))/12)+1,MOD(ROW($A532)-ROW($A$2),12)+1))</f>
        <v>27.19</v>
      </c>
      <c r="G532" s="8" t="str">
        <f t="shared" si="29"/>
        <v>No_Start</v>
      </c>
      <c r="H532" s="8" t="str">
        <f t="shared" si="30"/>
        <v>No_</v>
      </c>
      <c r="I532" s="8">
        <f t="shared" si="31"/>
        <v>0.5</v>
      </c>
    </row>
    <row r="533" spans="1:9" ht="12.75" customHeight="1" x14ac:dyDescent="0.25">
      <c r="A533" s="1">
        <v>1994</v>
      </c>
      <c r="B533">
        <v>4</v>
      </c>
      <c r="C533" s="4">
        <v>28.12</v>
      </c>
      <c r="D533" s="4">
        <v>27.78</v>
      </c>
      <c r="E533" s="4">
        <v>0.33</v>
      </c>
      <c r="F533" s="6">
        <f>IF(INDEX(Nino34_long!$B$82:$M$146,INT((ROW($A533)-ROW($A$2))/12)+1,MOD(ROW($A533)-ROW($A$2),12)+1)=-99.99,"",INDEX(Nino34_long!$B$82:$M$146,INT((ROW($A533)-ROW($A$2))/12)+1,MOD(ROW($A533)-ROW($A$2),12)+1))</f>
        <v>27.8</v>
      </c>
      <c r="G533" s="8" t="str">
        <f t="shared" si="29"/>
        <v>No_Start</v>
      </c>
      <c r="H533" s="8" t="str">
        <f t="shared" si="30"/>
        <v>No_</v>
      </c>
      <c r="I533" s="8">
        <f t="shared" si="31"/>
        <v>0.5</v>
      </c>
    </row>
    <row r="534" spans="1:9" ht="12.75" customHeight="1" x14ac:dyDescent="0.25">
      <c r="A534" s="1">
        <v>1994</v>
      </c>
      <c r="B534">
        <v>5</v>
      </c>
      <c r="C534" s="4">
        <v>28.27</v>
      </c>
      <c r="D534" s="4">
        <v>27.9</v>
      </c>
      <c r="E534" s="4">
        <v>0.37</v>
      </c>
      <c r="F534" s="6">
        <f>IF(INDEX(Nino34_long!$B$82:$M$146,INT((ROW($A534)-ROW($A$2))/12)+1,MOD(ROW($A534)-ROW($A$2),12)+1)=-99.99,"",INDEX(Nino34_long!$B$82:$M$146,INT((ROW($A534)-ROW($A$2))/12)+1,MOD(ROW($A534)-ROW($A$2),12)+1))</f>
        <v>28</v>
      </c>
      <c r="G534" s="8" t="str">
        <f t="shared" si="29"/>
        <v>No_Start</v>
      </c>
      <c r="H534" s="8" t="str">
        <f t="shared" si="30"/>
        <v>No_</v>
      </c>
      <c r="I534" s="8">
        <f t="shared" si="31"/>
        <v>0.5</v>
      </c>
    </row>
    <row r="535" spans="1:9" ht="12.75" customHeight="1" x14ac:dyDescent="0.25">
      <c r="A535" s="1">
        <v>1994</v>
      </c>
      <c r="B535">
        <v>6</v>
      </c>
      <c r="C535" s="4">
        <v>28.09</v>
      </c>
      <c r="D535" s="4">
        <v>27.69</v>
      </c>
      <c r="E535" s="4">
        <v>0.4</v>
      </c>
      <c r="F535" s="6">
        <f>IF(INDEX(Nino34_long!$B$82:$M$146,INT((ROW($A535)-ROW($A$2))/12)+1,MOD(ROW($A535)-ROW($A$2),12)+1)=-99.99,"",INDEX(Nino34_long!$B$82:$M$146,INT((ROW($A535)-ROW($A$2))/12)+1,MOD(ROW($A535)-ROW($A$2),12)+1))</f>
        <v>27.96</v>
      </c>
      <c r="G535" s="8" t="str">
        <f t="shared" si="29"/>
        <v>No_Start</v>
      </c>
      <c r="H535" s="8" t="str">
        <f t="shared" si="30"/>
        <v>No_</v>
      </c>
      <c r="I535" s="8">
        <f t="shared" si="31"/>
        <v>0.5</v>
      </c>
    </row>
    <row r="536" spans="1:9" ht="12.75" customHeight="1" x14ac:dyDescent="0.25">
      <c r="A536" s="1">
        <v>1994</v>
      </c>
      <c r="B536">
        <v>7</v>
      </c>
      <c r="C536" s="4">
        <v>27.67</v>
      </c>
      <c r="D536" s="4">
        <v>27.29</v>
      </c>
      <c r="E536" s="4">
        <v>0.38</v>
      </c>
      <c r="F536" s="6">
        <f>IF(INDEX(Nino34_long!$B$82:$M$146,INT((ROW($A536)-ROW($A$2))/12)+1,MOD(ROW($A536)-ROW($A$2),12)+1)=-99.99,"",INDEX(Nino34_long!$B$82:$M$146,INT((ROW($A536)-ROW($A$2))/12)+1,MOD(ROW($A536)-ROW($A$2),12)+1))</f>
        <v>27.38</v>
      </c>
      <c r="G536" s="8" t="str">
        <f t="shared" si="29"/>
        <v>No_Start</v>
      </c>
      <c r="H536" s="8" t="str">
        <f t="shared" si="30"/>
        <v>No_</v>
      </c>
      <c r="I536" s="8">
        <f t="shared" si="31"/>
        <v>0.5</v>
      </c>
    </row>
    <row r="537" spans="1:9" ht="12.75" customHeight="1" x14ac:dyDescent="0.25">
      <c r="A537" s="1">
        <v>1994</v>
      </c>
      <c r="B537">
        <v>8</v>
      </c>
      <c r="C537" s="4">
        <v>27.39</v>
      </c>
      <c r="D537" s="4">
        <v>26.93</v>
      </c>
      <c r="E537" s="4">
        <v>0.46</v>
      </c>
      <c r="F537" s="6">
        <f>IF(INDEX(Nino34_long!$B$82:$M$146,INT((ROW($A537)-ROW($A$2))/12)+1,MOD(ROW($A537)-ROW($A$2),12)+1)=-99.99,"",INDEX(Nino34_long!$B$82:$M$146,INT((ROW($A537)-ROW($A$2))/12)+1,MOD(ROW($A537)-ROW($A$2),12)+1))</f>
        <v>27.4</v>
      </c>
      <c r="G537" s="8" t="str">
        <f t="shared" si="29"/>
        <v>No_Start</v>
      </c>
      <c r="H537" s="8" t="str">
        <f t="shared" si="30"/>
        <v>No_</v>
      </c>
      <c r="I537" s="8">
        <f t="shared" si="31"/>
        <v>0.5</v>
      </c>
    </row>
    <row r="538" spans="1:9" ht="12.75" customHeight="1" x14ac:dyDescent="0.25">
      <c r="A538" s="1">
        <v>1994</v>
      </c>
      <c r="B538">
        <v>9</v>
      </c>
      <c r="C538" s="4">
        <v>27.25</v>
      </c>
      <c r="D538" s="4">
        <v>26.88</v>
      </c>
      <c r="E538" s="4">
        <v>0.37</v>
      </c>
      <c r="F538" s="6">
        <f>IF(INDEX(Nino34_long!$B$82:$M$146,INT((ROW($A538)-ROW($A$2))/12)+1,MOD(ROW($A538)-ROW($A$2),12)+1)=-99.99,"",INDEX(Nino34_long!$B$82:$M$146,INT((ROW($A538)-ROW($A$2))/12)+1,MOD(ROW($A538)-ROW($A$2),12)+1))</f>
        <v>27.15</v>
      </c>
      <c r="G538" s="8" t="str">
        <f t="shared" si="29"/>
        <v>No_Start</v>
      </c>
      <c r="H538" s="8" t="str">
        <f t="shared" si="30"/>
        <v>No_</v>
      </c>
      <c r="I538" s="8">
        <f t="shared" si="31"/>
        <v>0.5</v>
      </c>
    </row>
    <row r="539" spans="1:9" ht="12.75" customHeight="1" x14ac:dyDescent="0.25">
      <c r="A539" s="1">
        <v>1994</v>
      </c>
      <c r="B539">
        <v>10</v>
      </c>
      <c r="C539" s="4">
        <v>27.54</v>
      </c>
      <c r="D539" s="4">
        <v>26.85</v>
      </c>
      <c r="E539" s="4">
        <v>0.69</v>
      </c>
      <c r="F539" s="6">
        <f>IF(INDEX(Nino34_long!$B$82:$M$146,INT((ROW($A539)-ROW($A$2))/12)+1,MOD(ROW($A539)-ROW($A$2),12)+1)=-99.99,"",INDEX(Nino34_long!$B$82:$M$146,INT((ROW($A539)-ROW($A$2))/12)+1,MOD(ROW($A539)-ROW($A$2),12)+1))</f>
        <v>27.63</v>
      </c>
      <c r="G539" s="8" t="str">
        <f t="shared" si="29"/>
        <v>Start_ElNino</v>
      </c>
      <c r="H539" s="8" t="str">
        <f t="shared" si="30"/>
        <v>Yes</v>
      </c>
      <c r="I539" s="8">
        <f t="shared" si="31"/>
        <v>0.69</v>
      </c>
    </row>
    <row r="540" spans="1:9" ht="12.75" customHeight="1" x14ac:dyDescent="0.25">
      <c r="A540" s="1">
        <v>1994</v>
      </c>
      <c r="B540">
        <v>11</v>
      </c>
      <c r="C540" s="4">
        <v>27.95</v>
      </c>
      <c r="D540" s="4">
        <v>26.79</v>
      </c>
      <c r="E540" s="4">
        <v>1.1599999999999999</v>
      </c>
      <c r="F540" s="6">
        <f>IF(INDEX(Nino34_long!$B$82:$M$146,INT((ROW($A540)-ROW($A$2))/12)+1,MOD(ROW($A540)-ROW($A$2),12)+1)=-99.99,"",INDEX(Nino34_long!$B$82:$M$146,INT((ROW($A540)-ROW($A$2))/12)+1,MOD(ROW($A540)-ROW($A$2),12)+1))</f>
        <v>27.79</v>
      </c>
      <c r="G540" s="8" t="str">
        <f t="shared" si="29"/>
        <v>No_Start</v>
      </c>
      <c r="H540" s="8" t="str">
        <f t="shared" si="30"/>
        <v>Yes</v>
      </c>
      <c r="I540" s="8">
        <f t="shared" si="31"/>
        <v>1.1599999999999999</v>
      </c>
    </row>
    <row r="541" spans="1:9" ht="12.75" customHeight="1" x14ac:dyDescent="0.25">
      <c r="A541" s="1">
        <v>1994</v>
      </c>
      <c r="B541">
        <v>12</v>
      </c>
      <c r="C541" s="4">
        <v>28.01</v>
      </c>
      <c r="D541" s="4">
        <v>26.75</v>
      </c>
      <c r="E541" s="4">
        <v>1.26</v>
      </c>
      <c r="F541" s="6">
        <f>IF(INDEX(Nino34_long!$B$82:$M$146,INT((ROW($A541)-ROW($A$2))/12)+1,MOD(ROW($A541)-ROW($A$2),12)+1)=-99.99,"",INDEX(Nino34_long!$B$82:$M$146,INT((ROW($A541)-ROW($A$2))/12)+1,MOD(ROW($A541)-ROW($A$2),12)+1))</f>
        <v>27.8</v>
      </c>
      <c r="G541" s="8" t="str">
        <f t="shared" si="29"/>
        <v>No_Start</v>
      </c>
      <c r="H541" s="8" t="str">
        <f t="shared" si="30"/>
        <v>Yes</v>
      </c>
      <c r="I541" s="8">
        <f t="shared" si="31"/>
        <v>1.26</v>
      </c>
    </row>
    <row r="542" spans="1:9" ht="12.75" customHeight="1" x14ac:dyDescent="0.25">
      <c r="A542" s="1">
        <v>1995</v>
      </c>
      <c r="B542">
        <v>1</v>
      </c>
      <c r="C542" s="4">
        <v>27.74</v>
      </c>
      <c r="D542" s="4">
        <v>26.7</v>
      </c>
      <c r="E542" s="4">
        <v>1.04</v>
      </c>
      <c r="F542" s="6">
        <f>IF(INDEX(Nino34_long!$B$82:$M$146,INT((ROW($A542)-ROW($A$2))/12)+1,MOD(ROW($A542)-ROW($A$2),12)+1)=-99.99,"",INDEX(Nino34_long!$B$82:$M$146,INT((ROW($A542)-ROW($A$2))/12)+1,MOD(ROW($A542)-ROW($A$2),12)+1))</f>
        <v>27.68</v>
      </c>
      <c r="G542" s="8" t="str">
        <f t="shared" si="29"/>
        <v>No_Start</v>
      </c>
      <c r="H542" s="8" t="str">
        <f t="shared" si="30"/>
        <v>Yes</v>
      </c>
      <c r="I542" s="8">
        <f t="shared" si="31"/>
        <v>1.04</v>
      </c>
    </row>
    <row r="543" spans="1:9" ht="12.75" customHeight="1" x14ac:dyDescent="0.25">
      <c r="A543" s="1">
        <v>1995</v>
      </c>
      <c r="B543">
        <v>2</v>
      </c>
      <c r="C543" s="4">
        <v>27.68</v>
      </c>
      <c r="D543" s="4">
        <v>26.87</v>
      </c>
      <c r="E543" s="4">
        <v>0.81</v>
      </c>
      <c r="F543" s="6">
        <f>IF(INDEX(Nino34_long!$B$82:$M$146,INT((ROW($A543)-ROW($A$2))/12)+1,MOD(ROW($A543)-ROW($A$2),12)+1)=-99.99,"",INDEX(Nino34_long!$B$82:$M$146,INT((ROW($A543)-ROW($A$2))/12)+1,MOD(ROW($A543)-ROW($A$2),12)+1))</f>
        <v>27.64</v>
      </c>
      <c r="G543" s="8" t="str">
        <f t="shared" si="29"/>
        <v>No_Start</v>
      </c>
      <c r="H543" s="8" t="str">
        <f t="shared" si="30"/>
        <v>Yes</v>
      </c>
      <c r="I543" s="8">
        <f t="shared" si="31"/>
        <v>0.81</v>
      </c>
    </row>
    <row r="544" spans="1:9" ht="12.75" customHeight="1" x14ac:dyDescent="0.25">
      <c r="A544" s="1">
        <v>1995</v>
      </c>
      <c r="B544">
        <v>3</v>
      </c>
      <c r="C544" s="4">
        <v>27.92</v>
      </c>
      <c r="D544" s="4">
        <v>27.37</v>
      </c>
      <c r="E544" s="4">
        <v>0.55000000000000004</v>
      </c>
      <c r="F544" s="6">
        <f>IF(INDEX(Nino34_long!$B$82:$M$146,INT((ROW($A544)-ROW($A$2))/12)+1,MOD(ROW($A544)-ROW($A$2),12)+1)=-99.99,"",INDEX(Nino34_long!$B$82:$M$146,INT((ROW($A544)-ROW($A$2))/12)+1,MOD(ROW($A544)-ROW($A$2),12)+1))</f>
        <v>27.75</v>
      </c>
      <c r="G544" s="8" t="str">
        <f t="shared" si="29"/>
        <v>No_Start</v>
      </c>
      <c r="H544" s="8" t="str">
        <f t="shared" si="30"/>
        <v>Yes</v>
      </c>
      <c r="I544" s="8">
        <f t="shared" si="31"/>
        <v>0.55000000000000004</v>
      </c>
    </row>
    <row r="545" spans="1:9" ht="12.75" customHeight="1" x14ac:dyDescent="0.25">
      <c r="A545" s="1">
        <v>1995</v>
      </c>
      <c r="B545">
        <v>4</v>
      </c>
      <c r="C545" s="4">
        <v>28.17</v>
      </c>
      <c r="D545" s="4">
        <v>27.78</v>
      </c>
      <c r="E545" s="4">
        <v>0.38</v>
      </c>
      <c r="F545" s="6">
        <f>IF(INDEX(Nino34_long!$B$82:$M$146,INT((ROW($A545)-ROW($A$2))/12)+1,MOD(ROW($A545)-ROW($A$2),12)+1)=-99.99,"",INDEX(Nino34_long!$B$82:$M$146,INT((ROW($A545)-ROW($A$2))/12)+1,MOD(ROW($A545)-ROW($A$2),12)+1))</f>
        <v>28.04</v>
      </c>
      <c r="G545" s="8" t="str">
        <f t="shared" si="29"/>
        <v>No_Start</v>
      </c>
      <c r="H545" s="8" t="str">
        <f t="shared" si="30"/>
        <v>No_</v>
      </c>
      <c r="I545" s="8">
        <f t="shared" si="31"/>
        <v>0.5</v>
      </c>
    </row>
    <row r="546" spans="1:9" ht="12.75" customHeight="1" x14ac:dyDescent="0.25">
      <c r="A546" s="1">
        <v>1995</v>
      </c>
      <c r="B546">
        <v>5</v>
      </c>
      <c r="C546" s="4">
        <v>27.87</v>
      </c>
      <c r="D546" s="4">
        <v>27.9</v>
      </c>
      <c r="E546" s="4">
        <v>-0.02</v>
      </c>
      <c r="F546" s="6">
        <f>IF(INDEX(Nino34_long!$B$82:$M$146,INT((ROW($A546)-ROW($A$2))/12)+1,MOD(ROW($A546)-ROW($A$2),12)+1)=-99.99,"",INDEX(Nino34_long!$B$82:$M$146,INT((ROW($A546)-ROW($A$2))/12)+1,MOD(ROW($A546)-ROW($A$2),12)+1))</f>
        <v>27.89</v>
      </c>
      <c r="G546" s="8" t="str">
        <f t="shared" si="29"/>
        <v>No_Start</v>
      </c>
      <c r="H546" s="8" t="str">
        <f t="shared" si="30"/>
        <v>No_</v>
      </c>
      <c r="I546" s="8">
        <f t="shared" si="31"/>
        <v>0.5</v>
      </c>
    </row>
    <row r="547" spans="1:9" ht="12.75" customHeight="1" x14ac:dyDescent="0.25">
      <c r="A547" s="1">
        <v>1995</v>
      </c>
      <c r="B547">
        <v>6</v>
      </c>
      <c r="C547" s="4">
        <v>27.8</v>
      </c>
      <c r="D547" s="4">
        <v>27.69</v>
      </c>
      <c r="E547" s="4">
        <v>0.11</v>
      </c>
      <c r="F547" s="6">
        <f>IF(INDEX(Nino34_long!$B$82:$M$146,INT((ROW($A547)-ROW($A$2))/12)+1,MOD(ROW($A547)-ROW($A$2),12)+1)=-99.99,"",INDEX(Nino34_long!$B$82:$M$146,INT((ROW($A547)-ROW($A$2))/12)+1,MOD(ROW($A547)-ROW($A$2),12)+1))</f>
        <v>27.77</v>
      </c>
      <c r="G547" s="8" t="str">
        <f t="shared" si="29"/>
        <v>No_Start</v>
      </c>
      <c r="H547" s="8" t="str">
        <f t="shared" si="30"/>
        <v>No_</v>
      </c>
      <c r="I547" s="8">
        <f t="shared" si="31"/>
        <v>0.5</v>
      </c>
    </row>
    <row r="548" spans="1:9" ht="12.75" customHeight="1" x14ac:dyDescent="0.25">
      <c r="A548" s="1">
        <v>1995</v>
      </c>
      <c r="B548">
        <v>7</v>
      </c>
      <c r="C548" s="4">
        <v>27.25</v>
      </c>
      <c r="D548" s="4">
        <v>27.29</v>
      </c>
      <c r="E548" s="4">
        <v>-0.04</v>
      </c>
      <c r="F548" s="6">
        <f>IF(INDEX(Nino34_long!$B$82:$M$146,INT((ROW($A548)-ROW($A$2))/12)+1,MOD(ROW($A548)-ROW($A$2),12)+1)=-99.99,"",INDEX(Nino34_long!$B$82:$M$146,INT((ROW($A548)-ROW($A$2))/12)+1,MOD(ROW($A548)-ROW($A$2),12)+1))</f>
        <v>27.26</v>
      </c>
      <c r="G548" s="8" t="str">
        <f t="shared" si="29"/>
        <v>No_Start</v>
      </c>
      <c r="H548" s="8" t="str">
        <f t="shared" si="30"/>
        <v>No_</v>
      </c>
      <c r="I548" s="8">
        <f t="shared" si="31"/>
        <v>0.5</v>
      </c>
    </row>
    <row r="549" spans="1:9" ht="12.75" customHeight="1" x14ac:dyDescent="0.25">
      <c r="A549" s="1">
        <v>1995</v>
      </c>
      <c r="B549">
        <v>8</v>
      </c>
      <c r="C549" s="4">
        <v>26.42</v>
      </c>
      <c r="D549" s="4">
        <v>26.93</v>
      </c>
      <c r="E549" s="4">
        <v>-0.51</v>
      </c>
      <c r="F549" s="6">
        <f>IF(INDEX(Nino34_long!$B$82:$M$146,INT((ROW($A549)-ROW($A$2))/12)+1,MOD(ROW($A549)-ROW($A$2),12)+1)=-99.99,"",INDEX(Nino34_long!$B$82:$M$146,INT((ROW($A549)-ROW($A$2))/12)+1,MOD(ROW($A549)-ROW($A$2),12)+1))</f>
        <v>26.5</v>
      </c>
      <c r="G549" s="8" t="str">
        <f t="shared" si="29"/>
        <v>No_Start</v>
      </c>
      <c r="H549" s="8" t="str">
        <f t="shared" si="30"/>
        <v>No_</v>
      </c>
      <c r="I549" s="8">
        <f t="shared" si="31"/>
        <v>0.5</v>
      </c>
    </row>
    <row r="550" spans="1:9" ht="12.75" customHeight="1" x14ac:dyDescent="0.25">
      <c r="A550" s="1">
        <v>1995</v>
      </c>
      <c r="B550">
        <v>9</v>
      </c>
      <c r="C550" s="4">
        <v>26.2</v>
      </c>
      <c r="D550" s="4">
        <v>26.88</v>
      </c>
      <c r="E550" s="4">
        <v>-0.68</v>
      </c>
      <c r="F550" s="6">
        <f>IF(INDEX(Nino34_long!$B$82:$M$146,INT((ROW($A550)-ROW($A$2))/12)+1,MOD(ROW($A550)-ROW($A$2),12)+1)=-99.99,"",INDEX(Nino34_long!$B$82:$M$146,INT((ROW($A550)-ROW($A$2))/12)+1,MOD(ROW($A550)-ROW($A$2),12)+1))</f>
        <v>26.18</v>
      </c>
      <c r="G550" s="8" t="str">
        <f t="shared" si="29"/>
        <v>No_Start</v>
      </c>
      <c r="H550" s="8" t="str">
        <f t="shared" si="30"/>
        <v>No_</v>
      </c>
      <c r="I550" s="8">
        <f t="shared" si="31"/>
        <v>0.5</v>
      </c>
    </row>
    <row r="551" spans="1:9" ht="12.75" customHeight="1" x14ac:dyDescent="0.25">
      <c r="A551" s="1">
        <v>1995</v>
      </c>
      <c r="B551">
        <v>10</v>
      </c>
      <c r="C551" s="4">
        <v>26.08</v>
      </c>
      <c r="D551" s="4">
        <v>26.85</v>
      </c>
      <c r="E551" s="4">
        <v>-0.77</v>
      </c>
      <c r="F551" s="6">
        <f>IF(INDEX(Nino34_long!$B$82:$M$146,INT((ROW($A551)-ROW($A$2))/12)+1,MOD(ROW($A551)-ROW($A$2),12)+1)=-99.99,"",INDEX(Nino34_long!$B$82:$M$146,INT((ROW($A551)-ROW($A$2))/12)+1,MOD(ROW($A551)-ROW($A$2),12)+1))</f>
        <v>26.01</v>
      </c>
      <c r="G551" s="8" t="str">
        <f t="shared" si="29"/>
        <v>No_Start</v>
      </c>
      <c r="H551" s="8" t="str">
        <f t="shared" si="30"/>
        <v>No_</v>
      </c>
      <c r="I551" s="8">
        <f t="shared" si="31"/>
        <v>0.5</v>
      </c>
    </row>
    <row r="552" spans="1:9" ht="12.75" customHeight="1" x14ac:dyDescent="0.25">
      <c r="A552" s="1">
        <v>1995</v>
      </c>
      <c r="B552">
        <v>11</v>
      </c>
      <c r="C552" s="4">
        <v>25.83</v>
      </c>
      <c r="D552" s="4">
        <v>26.79</v>
      </c>
      <c r="E552" s="4">
        <v>-0.96</v>
      </c>
      <c r="F552" s="6">
        <f>IF(INDEX(Nino34_long!$B$82:$M$146,INT((ROW($A552)-ROW($A$2))/12)+1,MOD(ROW($A552)-ROW($A$2),12)+1)=-99.99,"",INDEX(Nino34_long!$B$82:$M$146,INT((ROW($A552)-ROW($A$2))/12)+1,MOD(ROW($A552)-ROW($A$2),12)+1))</f>
        <v>25.87</v>
      </c>
      <c r="G552" s="8" t="str">
        <f t="shared" si="29"/>
        <v>No_Start</v>
      </c>
      <c r="H552" s="8" t="str">
        <f t="shared" si="30"/>
        <v>No_</v>
      </c>
      <c r="I552" s="8">
        <f t="shared" si="31"/>
        <v>0.5</v>
      </c>
    </row>
    <row r="553" spans="1:9" ht="12.75" customHeight="1" x14ac:dyDescent="0.25">
      <c r="A553" s="1">
        <v>1995</v>
      </c>
      <c r="B553">
        <v>12</v>
      </c>
      <c r="C553" s="4">
        <v>25.87</v>
      </c>
      <c r="D553" s="4">
        <v>26.75</v>
      </c>
      <c r="E553" s="4">
        <v>-0.88</v>
      </c>
      <c r="F553" s="6">
        <f>IF(INDEX(Nino34_long!$B$82:$M$146,INT((ROW($A553)-ROW($A$2))/12)+1,MOD(ROW($A553)-ROW($A$2),12)+1)=-99.99,"",INDEX(Nino34_long!$B$82:$M$146,INT((ROW($A553)-ROW($A$2))/12)+1,MOD(ROW($A553)-ROW($A$2),12)+1))</f>
        <v>25.86</v>
      </c>
      <c r="G553" s="8" t="str">
        <f t="shared" si="29"/>
        <v>No_Start</v>
      </c>
      <c r="H553" s="8" t="str">
        <f t="shared" si="30"/>
        <v>No_</v>
      </c>
      <c r="I553" s="8">
        <f t="shared" si="31"/>
        <v>0.5</v>
      </c>
    </row>
    <row r="554" spans="1:9" ht="12.75" customHeight="1" x14ac:dyDescent="0.25">
      <c r="A554" s="1">
        <v>1996</v>
      </c>
      <c r="B554">
        <v>1</v>
      </c>
      <c r="C554" s="4">
        <v>25.85</v>
      </c>
      <c r="D554" s="4">
        <v>26.68</v>
      </c>
      <c r="E554" s="4">
        <v>-0.83</v>
      </c>
      <c r="F554" s="6">
        <f>IF(INDEX(Nino34_long!$B$82:$M$146,INT((ROW($A554)-ROW($A$2))/12)+1,MOD(ROW($A554)-ROW($A$2),12)+1)=-99.99,"",INDEX(Nino34_long!$B$82:$M$146,INT((ROW($A554)-ROW($A$2))/12)+1,MOD(ROW($A554)-ROW($A$2),12)+1))</f>
        <v>25.93</v>
      </c>
      <c r="G554" s="8" t="str">
        <f t="shared" si="29"/>
        <v>No_Start</v>
      </c>
      <c r="H554" s="8" t="str">
        <f t="shared" si="30"/>
        <v>No_</v>
      </c>
      <c r="I554" s="8">
        <f t="shared" si="31"/>
        <v>0.5</v>
      </c>
    </row>
    <row r="555" spans="1:9" ht="12.75" customHeight="1" x14ac:dyDescent="0.25">
      <c r="A555" s="1">
        <v>1996</v>
      </c>
      <c r="B555">
        <v>2</v>
      </c>
      <c r="C555" s="4">
        <v>25.99</v>
      </c>
      <c r="D555" s="4">
        <v>26.84</v>
      </c>
      <c r="E555" s="4">
        <v>-0.85</v>
      </c>
      <c r="F555" s="6">
        <f>IF(INDEX(Nino34_long!$B$82:$M$146,INT((ROW($A555)-ROW($A$2))/12)+1,MOD(ROW($A555)-ROW($A$2),12)+1)=-99.99,"",INDEX(Nino34_long!$B$82:$M$146,INT((ROW($A555)-ROW($A$2))/12)+1,MOD(ROW($A555)-ROW($A$2),12)+1))</f>
        <v>26.1</v>
      </c>
      <c r="G555" s="8" t="str">
        <f t="shared" si="29"/>
        <v>No_Start</v>
      </c>
      <c r="H555" s="8" t="str">
        <f t="shared" si="30"/>
        <v>No_</v>
      </c>
      <c r="I555" s="8">
        <f t="shared" si="31"/>
        <v>0.5</v>
      </c>
    </row>
    <row r="556" spans="1:9" ht="12.75" customHeight="1" x14ac:dyDescent="0.25">
      <c r="A556" s="1">
        <v>1996</v>
      </c>
      <c r="B556">
        <v>3</v>
      </c>
      <c r="C556" s="4">
        <v>26.75</v>
      </c>
      <c r="D556" s="4">
        <v>27.34</v>
      </c>
      <c r="E556" s="4">
        <v>-0.59</v>
      </c>
      <c r="F556" s="6">
        <f>IF(INDEX(Nino34_long!$B$82:$M$146,INT((ROW($A556)-ROW($A$2))/12)+1,MOD(ROW($A556)-ROW($A$2),12)+1)=-99.99,"",INDEX(Nino34_long!$B$82:$M$146,INT((ROW($A556)-ROW($A$2))/12)+1,MOD(ROW($A556)-ROW($A$2),12)+1))</f>
        <v>26.78</v>
      </c>
      <c r="G556" s="8" t="str">
        <f t="shared" si="29"/>
        <v>No_Start</v>
      </c>
      <c r="H556" s="8" t="str">
        <f t="shared" si="30"/>
        <v>No_</v>
      </c>
      <c r="I556" s="8">
        <f t="shared" si="31"/>
        <v>0.5</v>
      </c>
    </row>
    <row r="557" spans="1:9" ht="12.75" customHeight="1" x14ac:dyDescent="0.25">
      <c r="A557" s="1">
        <v>1996</v>
      </c>
      <c r="B557">
        <v>4</v>
      </c>
      <c r="C557" s="4">
        <v>27.42</v>
      </c>
      <c r="D557" s="4">
        <v>27.81</v>
      </c>
      <c r="E557" s="4">
        <v>-0.38</v>
      </c>
      <c r="F557" s="6">
        <f>IF(INDEX(Nino34_long!$B$82:$M$146,INT((ROW($A557)-ROW($A$2))/12)+1,MOD(ROW($A557)-ROW($A$2),12)+1)=-99.99,"",INDEX(Nino34_long!$B$82:$M$146,INT((ROW($A557)-ROW($A$2))/12)+1,MOD(ROW($A557)-ROW($A$2),12)+1))</f>
        <v>27.43</v>
      </c>
      <c r="G557" s="8" t="str">
        <f t="shared" si="29"/>
        <v>No_Start</v>
      </c>
      <c r="H557" s="8" t="str">
        <f t="shared" si="30"/>
        <v>No_</v>
      </c>
      <c r="I557" s="8">
        <f t="shared" si="31"/>
        <v>0.5</v>
      </c>
    </row>
    <row r="558" spans="1:9" ht="12.75" customHeight="1" x14ac:dyDescent="0.25">
      <c r="A558" s="1">
        <v>1996</v>
      </c>
      <c r="B558">
        <v>5</v>
      </c>
      <c r="C558" s="4">
        <v>27.65</v>
      </c>
      <c r="D558" s="4">
        <v>27.91</v>
      </c>
      <c r="E558" s="4">
        <v>-0.26</v>
      </c>
      <c r="F558" s="6">
        <f>IF(INDEX(Nino34_long!$B$82:$M$146,INT((ROW($A558)-ROW($A$2))/12)+1,MOD(ROW($A558)-ROW($A$2),12)+1)=-99.99,"",INDEX(Nino34_long!$B$82:$M$146,INT((ROW($A558)-ROW($A$2))/12)+1,MOD(ROW($A558)-ROW($A$2),12)+1))</f>
        <v>27.46</v>
      </c>
      <c r="G558" s="8" t="str">
        <f t="shared" si="29"/>
        <v>No_Start</v>
      </c>
      <c r="H558" s="8" t="str">
        <f t="shared" si="30"/>
        <v>No_</v>
      </c>
      <c r="I558" s="8">
        <f t="shared" si="31"/>
        <v>0.5</v>
      </c>
    </row>
    <row r="559" spans="1:9" ht="12.75" customHeight="1" x14ac:dyDescent="0.25">
      <c r="A559" s="1">
        <v>1996</v>
      </c>
      <c r="B559">
        <v>6</v>
      </c>
      <c r="C559" s="4">
        <v>27.49</v>
      </c>
      <c r="D559" s="4">
        <v>27.69</v>
      </c>
      <c r="E559" s="4">
        <v>-0.2</v>
      </c>
      <c r="F559" s="6">
        <f>IF(INDEX(Nino34_long!$B$82:$M$146,INT((ROW($A559)-ROW($A$2))/12)+1,MOD(ROW($A559)-ROW($A$2),12)+1)=-99.99,"",INDEX(Nino34_long!$B$82:$M$146,INT((ROW($A559)-ROW($A$2))/12)+1,MOD(ROW($A559)-ROW($A$2),12)+1))</f>
        <v>27.57</v>
      </c>
      <c r="G559" s="8" t="str">
        <f t="shared" si="29"/>
        <v>No_Start</v>
      </c>
      <c r="H559" s="8" t="str">
        <f t="shared" si="30"/>
        <v>No_</v>
      </c>
      <c r="I559" s="8">
        <f t="shared" si="31"/>
        <v>0.5</v>
      </c>
    </row>
    <row r="560" spans="1:9" ht="12.75" customHeight="1" x14ac:dyDescent="0.25">
      <c r="A560" s="1">
        <v>1996</v>
      </c>
      <c r="B560">
        <v>7</v>
      </c>
      <c r="C560" s="4">
        <v>27.01</v>
      </c>
      <c r="D560" s="4">
        <v>27.28</v>
      </c>
      <c r="E560" s="4">
        <v>-0.26</v>
      </c>
      <c r="F560" s="6">
        <f>IF(INDEX(Nino34_long!$B$82:$M$146,INT((ROW($A560)-ROW($A$2))/12)+1,MOD(ROW($A560)-ROW($A$2),12)+1)=-99.99,"",INDEX(Nino34_long!$B$82:$M$146,INT((ROW($A560)-ROW($A$2))/12)+1,MOD(ROW($A560)-ROW($A$2),12)+1))</f>
        <v>27.08</v>
      </c>
      <c r="G560" s="8" t="str">
        <f t="shared" si="29"/>
        <v>No_Start</v>
      </c>
      <c r="H560" s="8" t="str">
        <f t="shared" si="30"/>
        <v>No_</v>
      </c>
      <c r="I560" s="8">
        <f t="shared" si="31"/>
        <v>0.5</v>
      </c>
    </row>
    <row r="561" spans="1:9" ht="12.75" customHeight="1" x14ac:dyDescent="0.25">
      <c r="A561" s="1">
        <v>1996</v>
      </c>
      <c r="B561">
        <v>8</v>
      </c>
      <c r="C561" s="4">
        <v>26.75</v>
      </c>
      <c r="D561" s="4">
        <v>26.92</v>
      </c>
      <c r="E561" s="4">
        <v>-0.18</v>
      </c>
      <c r="F561" s="6">
        <f>IF(INDEX(Nino34_long!$B$82:$M$146,INT((ROW($A561)-ROW($A$2))/12)+1,MOD(ROW($A561)-ROW($A$2),12)+1)=-99.99,"",INDEX(Nino34_long!$B$82:$M$146,INT((ROW($A561)-ROW($A$2))/12)+1,MOD(ROW($A561)-ROW($A$2),12)+1))</f>
        <v>26.58</v>
      </c>
      <c r="G561" s="8" t="str">
        <f t="shared" si="29"/>
        <v>No_Start</v>
      </c>
      <c r="H561" s="8" t="str">
        <f t="shared" si="30"/>
        <v>No_</v>
      </c>
      <c r="I561" s="8">
        <f t="shared" si="31"/>
        <v>0.5</v>
      </c>
    </row>
    <row r="562" spans="1:9" ht="12.75" customHeight="1" x14ac:dyDescent="0.25">
      <c r="A562" s="1">
        <v>1996</v>
      </c>
      <c r="B562">
        <v>9</v>
      </c>
      <c r="C562" s="4">
        <v>26.44</v>
      </c>
      <c r="D562" s="4">
        <v>26.83</v>
      </c>
      <c r="E562" s="4">
        <v>-0.39</v>
      </c>
      <c r="F562" s="6">
        <f>IF(INDEX(Nino34_long!$B$82:$M$146,INT((ROW($A562)-ROW($A$2))/12)+1,MOD(ROW($A562)-ROW($A$2),12)+1)=-99.99,"",INDEX(Nino34_long!$B$82:$M$146,INT((ROW($A562)-ROW($A$2))/12)+1,MOD(ROW($A562)-ROW($A$2),12)+1))</f>
        <v>26.41</v>
      </c>
      <c r="G562" s="8" t="str">
        <f t="shared" si="29"/>
        <v>No_Start</v>
      </c>
      <c r="H562" s="8" t="str">
        <f t="shared" si="30"/>
        <v>No_</v>
      </c>
      <c r="I562" s="8">
        <f t="shared" si="31"/>
        <v>0.5</v>
      </c>
    </row>
    <row r="563" spans="1:9" ht="12.75" customHeight="1" x14ac:dyDescent="0.25">
      <c r="A563" s="1">
        <v>1996</v>
      </c>
      <c r="B563">
        <v>10</v>
      </c>
      <c r="C563" s="4">
        <v>26.49</v>
      </c>
      <c r="D563" s="4">
        <v>26.79</v>
      </c>
      <c r="E563" s="4">
        <v>-0.3</v>
      </c>
      <c r="F563" s="6">
        <f>IF(INDEX(Nino34_long!$B$82:$M$146,INT((ROW($A563)-ROW($A$2))/12)+1,MOD(ROW($A563)-ROW($A$2),12)+1)=-99.99,"",INDEX(Nino34_long!$B$82:$M$146,INT((ROW($A563)-ROW($A$2))/12)+1,MOD(ROW($A563)-ROW($A$2),12)+1))</f>
        <v>26.46</v>
      </c>
      <c r="G563" s="8" t="str">
        <f t="shared" si="29"/>
        <v>No_Start</v>
      </c>
      <c r="H563" s="8" t="str">
        <f t="shared" si="30"/>
        <v>No_</v>
      </c>
      <c r="I563" s="8">
        <f t="shared" si="31"/>
        <v>0.5</v>
      </c>
    </row>
    <row r="564" spans="1:9" ht="12.75" customHeight="1" x14ac:dyDescent="0.25">
      <c r="A564" s="1">
        <v>1996</v>
      </c>
      <c r="B564">
        <v>11</v>
      </c>
      <c r="C564" s="4">
        <v>26.43</v>
      </c>
      <c r="D564" s="4">
        <v>26.74</v>
      </c>
      <c r="E564" s="4">
        <v>-0.3</v>
      </c>
      <c r="F564" s="6">
        <f>IF(INDEX(Nino34_long!$B$82:$M$146,INT((ROW($A564)-ROW($A$2))/12)+1,MOD(ROW($A564)-ROW($A$2),12)+1)=-99.99,"",INDEX(Nino34_long!$B$82:$M$146,INT((ROW($A564)-ROW($A$2))/12)+1,MOD(ROW($A564)-ROW($A$2),12)+1))</f>
        <v>26.35</v>
      </c>
      <c r="G564" s="8" t="str">
        <f t="shared" si="29"/>
        <v>No_Start</v>
      </c>
      <c r="H564" s="8" t="str">
        <f t="shared" si="30"/>
        <v>No_</v>
      </c>
      <c r="I564" s="8">
        <f t="shared" si="31"/>
        <v>0.5</v>
      </c>
    </row>
    <row r="565" spans="1:9" ht="12.75" customHeight="1" x14ac:dyDescent="0.25">
      <c r="A565" s="1">
        <v>1996</v>
      </c>
      <c r="B565">
        <v>12</v>
      </c>
      <c r="C565" s="4">
        <v>26.13</v>
      </c>
      <c r="D565" s="4">
        <v>26.69</v>
      </c>
      <c r="E565" s="4">
        <v>-0.56999999999999995</v>
      </c>
      <c r="F565" s="6">
        <f>IF(INDEX(Nino34_long!$B$82:$M$146,INT((ROW($A565)-ROW($A$2))/12)+1,MOD(ROW($A565)-ROW($A$2),12)+1)=-99.99,"",INDEX(Nino34_long!$B$82:$M$146,INT((ROW($A565)-ROW($A$2))/12)+1,MOD(ROW($A565)-ROW($A$2),12)+1))</f>
        <v>26.16</v>
      </c>
      <c r="G565" s="8" t="str">
        <f t="shared" si="29"/>
        <v>No_Start</v>
      </c>
      <c r="H565" s="8" t="str">
        <f t="shared" si="30"/>
        <v>No_</v>
      </c>
      <c r="I565" s="8">
        <f t="shared" si="31"/>
        <v>0.5</v>
      </c>
    </row>
    <row r="566" spans="1:9" ht="12.75" customHeight="1" x14ac:dyDescent="0.25">
      <c r="A566" s="1">
        <v>1997</v>
      </c>
      <c r="B566">
        <v>1</v>
      </c>
      <c r="C566" s="4">
        <v>26.09</v>
      </c>
      <c r="D566" s="4">
        <v>26.68</v>
      </c>
      <c r="E566" s="4">
        <v>-0.57999999999999996</v>
      </c>
      <c r="F566" s="6">
        <f>IF(INDEX(Nino34_long!$B$82:$M$146,INT((ROW($A566)-ROW($A$2))/12)+1,MOD(ROW($A566)-ROW($A$2),12)+1)=-99.99,"",INDEX(Nino34_long!$B$82:$M$146,INT((ROW($A566)-ROW($A$2))/12)+1,MOD(ROW($A566)-ROW($A$2),12)+1))</f>
        <v>26.15</v>
      </c>
      <c r="G566" s="8" t="str">
        <f t="shared" si="29"/>
        <v>No_Start</v>
      </c>
      <c r="H566" s="8" t="str">
        <f t="shared" si="30"/>
        <v>No_</v>
      </c>
      <c r="I566" s="8">
        <f t="shared" si="31"/>
        <v>0.5</v>
      </c>
    </row>
    <row r="567" spans="1:9" ht="12.75" customHeight="1" x14ac:dyDescent="0.25">
      <c r="A567" s="1">
        <v>1997</v>
      </c>
      <c r="B567">
        <v>2</v>
      </c>
      <c r="C567" s="4">
        <v>26.47</v>
      </c>
      <c r="D567" s="4">
        <v>26.84</v>
      </c>
      <c r="E567" s="4">
        <v>-0.38</v>
      </c>
      <c r="F567" s="6">
        <f>IF(INDEX(Nino34_long!$B$82:$M$146,INT((ROW($A567)-ROW($A$2))/12)+1,MOD(ROW($A567)-ROW($A$2),12)+1)=-99.99,"",INDEX(Nino34_long!$B$82:$M$146,INT((ROW($A567)-ROW($A$2))/12)+1,MOD(ROW($A567)-ROW($A$2),12)+1))</f>
        <v>26.53</v>
      </c>
      <c r="G567" s="8" t="str">
        <f t="shared" si="29"/>
        <v>No_Start</v>
      </c>
      <c r="H567" s="8" t="str">
        <f t="shared" si="30"/>
        <v>No_</v>
      </c>
      <c r="I567" s="8">
        <f t="shared" si="31"/>
        <v>0.5</v>
      </c>
    </row>
    <row r="568" spans="1:9" ht="12.75" customHeight="1" x14ac:dyDescent="0.25">
      <c r="A568" s="1">
        <v>1997</v>
      </c>
      <c r="B568">
        <v>3</v>
      </c>
      <c r="C568" s="4">
        <v>27.15</v>
      </c>
      <c r="D568" s="4">
        <v>27.34</v>
      </c>
      <c r="E568" s="4">
        <v>-0.19</v>
      </c>
      <c r="F568" s="6">
        <f>IF(INDEX(Nino34_long!$B$82:$M$146,INT((ROW($A568)-ROW($A$2))/12)+1,MOD(ROW($A568)-ROW($A$2),12)+1)=-99.99,"",INDEX(Nino34_long!$B$82:$M$146,INT((ROW($A568)-ROW($A$2))/12)+1,MOD(ROW($A568)-ROW($A$2),12)+1))</f>
        <v>27.19</v>
      </c>
      <c r="G568" s="8" t="str">
        <f t="shared" si="29"/>
        <v>No_Start</v>
      </c>
      <c r="H568" s="8" t="str">
        <f t="shared" si="30"/>
        <v>No_</v>
      </c>
      <c r="I568" s="8">
        <f t="shared" si="31"/>
        <v>0.5</v>
      </c>
    </row>
    <row r="569" spans="1:9" ht="12.75" customHeight="1" x14ac:dyDescent="0.25">
      <c r="A569" s="1">
        <v>1997</v>
      </c>
      <c r="B569">
        <v>4</v>
      </c>
      <c r="C569" s="4">
        <v>27.98</v>
      </c>
      <c r="D569" s="4">
        <v>27.81</v>
      </c>
      <c r="E569" s="4">
        <v>0.18</v>
      </c>
      <c r="F569" s="6">
        <f>IF(INDEX(Nino34_long!$B$82:$M$146,INT((ROW($A569)-ROW($A$2))/12)+1,MOD(ROW($A569)-ROW($A$2),12)+1)=-99.99,"",INDEX(Nino34_long!$B$82:$M$146,INT((ROW($A569)-ROW($A$2))/12)+1,MOD(ROW($A569)-ROW($A$2),12)+1))</f>
        <v>28.11</v>
      </c>
      <c r="G569" s="8" t="str">
        <f t="shared" si="29"/>
        <v>No_Start</v>
      </c>
      <c r="H569" s="8" t="str">
        <f t="shared" si="30"/>
        <v>No_</v>
      </c>
      <c r="I569" s="8">
        <f t="shared" si="31"/>
        <v>0.5</v>
      </c>
    </row>
    <row r="570" spans="1:9" ht="12.75" customHeight="1" x14ac:dyDescent="0.25">
      <c r="A570" s="1">
        <v>1997</v>
      </c>
      <c r="B570">
        <v>5</v>
      </c>
      <c r="C570" s="4">
        <v>28.63</v>
      </c>
      <c r="D570" s="4">
        <v>27.91</v>
      </c>
      <c r="E570" s="4">
        <v>0.71</v>
      </c>
      <c r="F570" s="6">
        <f>IF(INDEX(Nino34_long!$B$82:$M$146,INT((ROW($A570)-ROW($A$2))/12)+1,MOD(ROW($A570)-ROW($A$2),12)+1)=-99.99,"",INDEX(Nino34_long!$B$82:$M$146,INT((ROW($A570)-ROW($A$2))/12)+1,MOD(ROW($A570)-ROW($A$2),12)+1))</f>
        <v>28.74</v>
      </c>
      <c r="G570" s="8" t="str">
        <f t="shared" si="29"/>
        <v>Start_ElNino</v>
      </c>
      <c r="H570" s="8" t="str">
        <f t="shared" si="30"/>
        <v>Yes</v>
      </c>
      <c r="I570" s="8">
        <f t="shared" si="31"/>
        <v>0.71</v>
      </c>
    </row>
    <row r="571" spans="1:9" ht="12.75" customHeight="1" x14ac:dyDescent="0.25">
      <c r="A571" s="1">
        <v>1997</v>
      </c>
      <c r="B571">
        <v>6</v>
      </c>
      <c r="C571" s="4">
        <v>28.86</v>
      </c>
      <c r="D571" s="4">
        <v>27.69</v>
      </c>
      <c r="E571" s="4">
        <v>1.17</v>
      </c>
      <c r="F571" s="6">
        <f>IF(INDEX(Nino34_long!$B$82:$M$146,INT((ROW($A571)-ROW($A$2))/12)+1,MOD(ROW($A571)-ROW($A$2),12)+1)=-99.99,"",INDEX(Nino34_long!$B$82:$M$146,INT((ROW($A571)-ROW($A$2))/12)+1,MOD(ROW($A571)-ROW($A$2),12)+1))</f>
        <v>28.84</v>
      </c>
      <c r="G571" s="8" t="str">
        <f t="shared" si="29"/>
        <v>No_Start</v>
      </c>
      <c r="H571" s="8" t="str">
        <f t="shared" si="30"/>
        <v>Yes</v>
      </c>
      <c r="I571" s="8">
        <f t="shared" si="31"/>
        <v>1.17</v>
      </c>
    </row>
    <row r="572" spans="1:9" ht="12.75" customHeight="1" x14ac:dyDescent="0.25">
      <c r="A572" s="1">
        <v>1997</v>
      </c>
      <c r="B572">
        <v>7</v>
      </c>
      <c r="C572" s="4">
        <v>28.86</v>
      </c>
      <c r="D572" s="4">
        <v>27.28</v>
      </c>
      <c r="E572" s="4">
        <v>1.58</v>
      </c>
      <c r="F572" s="6">
        <f>IF(INDEX(Nino34_long!$B$82:$M$146,INT((ROW($A572)-ROW($A$2))/12)+1,MOD(ROW($A572)-ROW($A$2),12)+1)=-99.99,"",INDEX(Nino34_long!$B$82:$M$146,INT((ROW($A572)-ROW($A$2))/12)+1,MOD(ROW($A572)-ROW($A$2),12)+1))</f>
        <v>28.83</v>
      </c>
      <c r="G572" s="8" t="str">
        <f t="shared" si="29"/>
        <v>No_Start</v>
      </c>
      <c r="H572" s="8" t="str">
        <f t="shared" si="30"/>
        <v>Yes</v>
      </c>
      <c r="I572" s="8">
        <f t="shared" si="31"/>
        <v>1.58</v>
      </c>
    </row>
    <row r="573" spans="1:9" ht="12.75" customHeight="1" x14ac:dyDescent="0.25">
      <c r="A573" s="1">
        <v>1997</v>
      </c>
      <c r="B573">
        <v>8</v>
      </c>
      <c r="C573" s="4">
        <v>28.69</v>
      </c>
      <c r="D573" s="4">
        <v>26.92</v>
      </c>
      <c r="E573" s="4">
        <v>1.76</v>
      </c>
      <c r="F573" s="6">
        <f>IF(INDEX(Nino34_long!$B$82:$M$146,INT((ROW($A573)-ROW($A$2))/12)+1,MOD(ROW($A573)-ROW($A$2),12)+1)=-99.99,"",INDEX(Nino34_long!$B$82:$M$146,INT((ROW($A573)-ROW($A$2))/12)+1,MOD(ROW($A573)-ROW($A$2),12)+1))</f>
        <v>28.81</v>
      </c>
      <c r="G573" s="8" t="str">
        <f t="shared" si="29"/>
        <v>No_Start</v>
      </c>
      <c r="H573" s="8" t="str">
        <f t="shared" si="30"/>
        <v>Yes</v>
      </c>
      <c r="I573" s="8">
        <f t="shared" si="31"/>
        <v>1.76</v>
      </c>
    </row>
    <row r="574" spans="1:9" ht="12.75" customHeight="1" x14ac:dyDescent="0.25">
      <c r="A574" s="1">
        <v>1997</v>
      </c>
      <c r="B574">
        <v>9</v>
      </c>
      <c r="C574" s="4">
        <v>28.89</v>
      </c>
      <c r="D574" s="4">
        <v>26.83</v>
      </c>
      <c r="E574" s="4">
        <v>2.06</v>
      </c>
      <c r="F574" s="6">
        <f>IF(INDEX(Nino34_long!$B$82:$M$146,INT((ROW($A574)-ROW($A$2))/12)+1,MOD(ROW($A574)-ROW($A$2),12)+1)=-99.99,"",INDEX(Nino34_long!$B$82:$M$146,INT((ROW($A574)-ROW($A$2))/12)+1,MOD(ROW($A574)-ROW($A$2),12)+1))</f>
        <v>28.85</v>
      </c>
      <c r="G574" s="8" t="str">
        <f t="shared" si="29"/>
        <v>No_Start</v>
      </c>
      <c r="H574" s="8" t="str">
        <f t="shared" si="30"/>
        <v>Yes</v>
      </c>
      <c r="I574" s="8">
        <f t="shared" si="31"/>
        <v>2.06</v>
      </c>
    </row>
    <row r="575" spans="1:9" ht="12.75" customHeight="1" x14ac:dyDescent="0.25">
      <c r="A575" s="1">
        <v>1997</v>
      </c>
      <c r="B575">
        <v>10</v>
      </c>
      <c r="C575" s="4">
        <v>29.13</v>
      </c>
      <c r="D575" s="4">
        <v>26.79</v>
      </c>
      <c r="E575" s="4">
        <v>2.34</v>
      </c>
      <c r="F575" s="6">
        <f>IF(INDEX(Nino34_long!$B$82:$M$146,INT((ROW($A575)-ROW($A$2))/12)+1,MOD(ROW($A575)-ROW($A$2),12)+1)=-99.99,"",INDEX(Nino34_long!$B$82:$M$146,INT((ROW($A575)-ROW($A$2))/12)+1,MOD(ROW($A575)-ROW($A$2),12)+1))</f>
        <v>29.02</v>
      </c>
      <c r="G575" s="8" t="str">
        <f t="shared" si="29"/>
        <v>No_Start</v>
      </c>
      <c r="H575" s="8" t="str">
        <f t="shared" si="30"/>
        <v>Yes</v>
      </c>
      <c r="I575" s="8">
        <f t="shared" si="31"/>
        <v>2.34</v>
      </c>
    </row>
    <row r="576" spans="1:9" ht="12.75" customHeight="1" x14ac:dyDescent="0.25">
      <c r="A576" s="1">
        <v>1997</v>
      </c>
      <c r="B576">
        <v>11</v>
      </c>
      <c r="C576" s="4">
        <v>29.12</v>
      </c>
      <c r="D576" s="4">
        <v>26.74</v>
      </c>
      <c r="E576" s="4">
        <v>2.38</v>
      </c>
      <c r="F576" s="6">
        <f>IF(INDEX(Nino34_long!$B$82:$M$146,INT((ROW($A576)-ROW($A$2))/12)+1,MOD(ROW($A576)-ROW($A$2),12)+1)=-99.99,"",INDEX(Nino34_long!$B$82:$M$146,INT((ROW($A576)-ROW($A$2))/12)+1,MOD(ROW($A576)-ROW($A$2),12)+1))</f>
        <v>29.08</v>
      </c>
      <c r="G576" s="8" t="str">
        <f t="shared" si="29"/>
        <v>No_Start</v>
      </c>
      <c r="H576" s="8" t="str">
        <f t="shared" si="30"/>
        <v>Yes</v>
      </c>
      <c r="I576" s="8">
        <f t="shared" si="31"/>
        <v>2.38</v>
      </c>
    </row>
    <row r="577" spans="1:9" ht="12.75" customHeight="1" x14ac:dyDescent="0.25">
      <c r="A577" s="1">
        <v>1997</v>
      </c>
      <c r="B577">
        <v>12</v>
      </c>
      <c r="C577" s="4">
        <v>29.04</v>
      </c>
      <c r="D577" s="4">
        <v>26.69</v>
      </c>
      <c r="E577" s="4">
        <v>2.35</v>
      </c>
      <c r="F577" s="6">
        <f>IF(INDEX(Nino34_long!$B$82:$M$146,INT((ROW($A577)-ROW($A$2))/12)+1,MOD(ROW($A577)-ROW($A$2),12)+1)=-99.99,"",INDEX(Nino34_long!$B$82:$M$146,INT((ROW($A577)-ROW($A$2))/12)+1,MOD(ROW($A577)-ROW($A$2),12)+1))</f>
        <v>28.89</v>
      </c>
      <c r="G577" s="8" t="str">
        <f t="shared" si="29"/>
        <v>No_Start</v>
      </c>
      <c r="H577" s="8" t="str">
        <f t="shared" si="30"/>
        <v>Yes</v>
      </c>
      <c r="I577" s="8">
        <f t="shared" si="31"/>
        <v>2.35</v>
      </c>
    </row>
    <row r="578" spans="1:9" ht="12.75" customHeight="1" x14ac:dyDescent="0.25">
      <c r="A578" s="1">
        <v>1998</v>
      </c>
      <c r="B578">
        <v>1</v>
      </c>
      <c r="C578" s="4">
        <v>28.98</v>
      </c>
      <c r="D578" s="4">
        <v>26.68</v>
      </c>
      <c r="E578" s="4">
        <v>2.2999999999999998</v>
      </c>
      <c r="F578" s="6">
        <f>IF(INDEX(Nino34_long!$B$82:$M$146,INT((ROW($A578)-ROW($A$2))/12)+1,MOD(ROW($A578)-ROW($A$2),12)+1)=-99.99,"",INDEX(Nino34_long!$B$82:$M$146,INT((ROW($A578)-ROW($A$2))/12)+1,MOD(ROW($A578)-ROW($A$2),12)+1))</f>
        <v>29</v>
      </c>
      <c r="G578" s="8" t="str">
        <f t="shared" si="29"/>
        <v>No_Start</v>
      </c>
      <c r="H578" s="8" t="str">
        <f t="shared" si="30"/>
        <v>Yes</v>
      </c>
      <c r="I578" s="8">
        <f t="shared" si="31"/>
        <v>2.2999999999999998</v>
      </c>
    </row>
    <row r="579" spans="1:9" ht="12.75" customHeight="1" x14ac:dyDescent="0.25">
      <c r="A579" s="1">
        <v>1998</v>
      </c>
      <c r="B579">
        <v>2</v>
      </c>
      <c r="C579" s="4">
        <v>28.72</v>
      </c>
      <c r="D579" s="4">
        <v>26.84</v>
      </c>
      <c r="E579" s="4">
        <v>1.88</v>
      </c>
      <c r="F579" s="6">
        <f>IF(INDEX(Nino34_long!$B$82:$M$146,INT((ROW($A579)-ROW($A$2))/12)+1,MOD(ROW($A579)-ROW($A$2),12)+1)=-99.99,"",INDEX(Nino34_long!$B$82:$M$146,INT((ROW($A579)-ROW($A$2))/12)+1,MOD(ROW($A579)-ROW($A$2),12)+1))</f>
        <v>28.84</v>
      </c>
      <c r="G579" s="8" t="str">
        <f t="shared" ref="G579:G642" si="32">IF(AND(E578&lt;0.5,E579&gt;=0.5,E580&gt;=0.5,E581&gt;=0.5,E582&gt;=0.5,E583&gt;=0.5),"Start_ElNino", "No_Start")</f>
        <v>No_Start</v>
      </c>
      <c r="H579" s="8" t="str">
        <f t="shared" ref="H579:H642" si="33">IF(AND(OR(G579="Start_ElNino",H578="Yes"),E579&gt;=0.5),"Yes","No_")</f>
        <v>Yes</v>
      </c>
      <c r="I579" s="8">
        <f t="shared" ref="I579:I642" si="34">IF(H579="No_",0.5,E579)</f>
        <v>1.88</v>
      </c>
    </row>
    <row r="580" spans="1:9" ht="12.75" customHeight="1" x14ac:dyDescent="0.25">
      <c r="A580" s="1">
        <v>1998</v>
      </c>
      <c r="B580">
        <v>3</v>
      </c>
      <c r="C580" s="4">
        <v>28.67</v>
      </c>
      <c r="D580" s="4">
        <v>27.34</v>
      </c>
      <c r="E580" s="4">
        <v>1.33</v>
      </c>
      <c r="F580" s="6">
        <f>IF(INDEX(Nino34_long!$B$82:$M$146,INT((ROW($A580)-ROW($A$2))/12)+1,MOD(ROW($A580)-ROW($A$2),12)+1)=-99.99,"",INDEX(Nino34_long!$B$82:$M$146,INT((ROW($A580)-ROW($A$2))/12)+1,MOD(ROW($A580)-ROW($A$2),12)+1))</f>
        <v>28.75</v>
      </c>
      <c r="G580" s="8" t="str">
        <f t="shared" si="32"/>
        <v>No_Start</v>
      </c>
      <c r="H580" s="8" t="str">
        <f t="shared" si="33"/>
        <v>Yes</v>
      </c>
      <c r="I580" s="8">
        <f t="shared" si="34"/>
        <v>1.33</v>
      </c>
    </row>
    <row r="581" spans="1:9" ht="12.75" customHeight="1" x14ac:dyDescent="0.25">
      <c r="A581" s="1">
        <v>1998</v>
      </c>
      <c r="B581">
        <v>4</v>
      </c>
      <c r="C581" s="4">
        <v>28.66</v>
      </c>
      <c r="D581" s="4">
        <v>27.81</v>
      </c>
      <c r="E581" s="4">
        <v>0.85</v>
      </c>
      <c r="F581" s="6">
        <f>IF(INDEX(Nino34_long!$B$82:$M$146,INT((ROW($A581)-ROW($A$2))/12)+1,MOD(ROW($A581)-ROW($A$2),12)+1)=-99.99,"",INDEX(Nino34_long!$B$82:$M$146,INT((ROW($A581)-ROW($A$2))/12)+1,MOD(ROW($A581)-ROW($A$2),12)+1))</f>
        <v>28.67</v>
      </c>
      <c r="G581" s="8" t="str">
        <f t="shared" si="32"/>
        <v>No_Start</v>
      </c>
      <c r="H581" s="8" t="str">
        <f t="shared" si="33"/>
        <v>Yes</v>
      </c>
      <c r="I581" s="8">
        <f t="shared" si="34"/>
        <v>0.85</v>
      </c>
    </row>
    <row r="582" spans="1:9" ht="12.75" customHeight="1" x14ac:dyDescent="0.25">
      <c r="A582" s="1">
        <v>1998</v>
      </c>
      <c r="B582">
        <v>5</v>
      </c>
      <c r="C582" s="4">
        <v>28.48</v>
      </c>
      <c r="D582" s="4">
        <v>27.91</v>
      </c>
      <c r="E582" s="4">
        <v>0.56999999999999995</v>
      </c>
      <c r="F582" s="6">
        <f>IF(INDEX(Nino34_long!$B$82:$M$146,INT((ROW($A582)-ROW($A$2))/12)+1,MOD(ROW($A582)-ROW($A$2),12)+1)=-99.99,"",INDEX(Nino34_long!$B$82:$M$146,INT((ROW($A582)-ROW($A$2))/12)+1,MOD(ROW($A582)-ROW($A$2),12)+1))</f>
        <v>28.55</v>
      </c>
      <c r="G582" s="8" t="str">
        <f t="shared" si="32"/>
        <v>No_Start</v>
      </c>
      <c r="H582" s="8" t="str">
        <f t="shared" si="33"/>
        <v>Yes</v>
      </c>
      <c r="I582" s="8">
        <f t="shared" si="34"/>
        <v>0.56999999999999995</v>
      </c>
    </row>
    <row r="583" spans="1:9" ht="12.75" customHeight="1" x14ac:dyDescent="0.25">
      <c r="A583" s="1">
        <v>1998</v>
      </c>
      <c r="B583">
        <v>6</v>
      </c>
      <c r="C583" s="4">
        <v>27.42</v>
      </c>
      <c r="D583" s="4">
        <v>27.69</v>
      </c>
      <c r="E583" s="4">
        <v>-0.27</v>
      </c>
      <c r="F583" s="6">
        <f>IF(INDEX(Nino34_long!$B$82:$M$146,INT((ROW($A583)-ROW($A$2))/12)+1,MOD(ROW($A583)-ROW($A$2),12)+1)=-99.99,"",INDEX(Nino34_long!$B$82:$M$146,INT((ROW($A583)-ROW($A$2))/12)+1,MOD(ROW($A583)-ROW($A$2),12)+1))</f>
        <v>27.3</v>
      </c>
      <c r="G583" s="8" t="str">
        <f t="shared" si="32"/>
        <v>No_Start</v>
      </c>
      <c r="H583" s="8" t="str">
        <f t="shared" si="33"/>
        <v>No_</v>
      </c>
      <c r="I583" s="8">
        <f t="shared" si="34"/>
        <v>0.5</v>
      </c>
    </row>
    <row r="584" spans="1:9" ht="12.75" customHeight="1" x14ac:dyDescent="0.25">
      <c r="A584" s="1">
        <v>1998</v>
      </c>
      <c r="B584">
        <v>7</v>
      </c>
      <c r="C584" s="4">
        <v>26.53</v>
      </c>
      <c r="D584" s="4">
        <v>27.28</v>
      </c>
      <c r="E584" s="4">
        <v>-0.75</v>
      </c>
      <c r="F584" s="6">
        <f>IF(INDEX(Nino34_long!$B$82:$M$146,INT((ROW($A584)-ROW($A$2))/12)+1,MOD(ROW($A584)-ROW($A$2),12)+1)=-99.99,"",INDEX(Nino34_long!$B$82:$M$146,INT((ROW($A584)-ROW($A$2))/12)+1,MOD(ROW($A584)-ROW($A$2),12)+1))</f>
        <v>26.49</v>
      </c>
      <c r="G584" s="8" t="str">
        <f t="shared" si="32"/>
        <v>No_Start</v>
      </c>
      <c r="H584" s="8" t="str">
        <f t="shared" si="33"/>
        <v>No_</v>
      </c>
      <c r="I584" s="8">
        <f t="shared" si="34"/>
        <v>0.5</v>
      </c>
    </row>
    <row r="585" spans="1:9" ht="12.75" customHeight="1" x14ac:dyDescent="0.25">
      <c r="A585" s="1">
        <v>1998</v>
      </c>
      <c r="B585">
        <v>8</v>
      </c>
      <c r="C585" s="4">
        <v>25.93</v>
      </c>
      <c r="D585" s="4">
        <v>26.92</v>
      </c>
      <c r="E585" s="4">
        <v>-1</v>
      </c>
      <c r="F585" s="6">
        <f>IF(INDEX(Nino34_long!$B$82:$M$146,INT((ROW($A585)-ROW($A$2))/12)+1,MOD(ROW($A585)-ROW($A$2),12)+1)=-99.99,"",INDEX(Nino34_long!$B$82:$M$146,INT((ROW($A585)-ROW($A$2))/12)+1,MOD(ROW($A585)-ROW($A$2),12)+1))</f>
        <v>26.04</v>
      </c>
      <c r="G585" s="8" t="str">
        <f t="shared" si="32"/>
        <v>No_Start</v>
      </c>
      <c r="H585" s="8" t="str">
        <f t="shared" si="33"/>
        <v>No_</v>
      </c>
      <c r="I585" s="8">
        <f t="shared" si="34"/>
        <v>0.5</v>
      </c>
    </row>
    <row r="586" spans="1:9" ht="12.75" customHeight="1" x14ac:dyDescent="0.25">
      <c r="A586" s="1">
        <v>1998</v>
      </c>
      <c r="B586">
        <v>9</v>
      </c>
      <c r="C586" s="4">
        <v>25.66</v>
      </c>
      <c r="D586" s="4">
        <v>26.83</v>
      </c>
      <c r="E586" s="4">
        <v>-1.17</v>
      </c>
      <c r="F586" s="6">
        <f>IF(INDEX(Nino34_long!$B$82:$M$146,INT((ROW($A586)-ROW($A$2))/12)+1,MOD(ROW($A586)-ROW($A$2),12)+1)=-99.99,"",INDEX(Nino34_long!$B$82:$M$146,INT((ROW($A586)-ROW($A$2))/12)+1,MOD(ROW($A586)-ROW($A$2),12)+1))</f>
        <v>25.93</v>
      </c>
      <c r="G586" s="8" t="str">
        <f t="shared" si="32"/>
        <v>No_Start</v>
      </c>
      <c r="H586" s="8" t="str">
        <f t="shared" si="33"/>
        <v>No_</v>
      </c>
      <c r="I586" s="8">
        <f t="shared" si="34"/>
        <v>0.5</v>
      </c>
    </row>
    <row r="587" spans="1:9" ht="12.75" customHeight="1" x14ac:dyDescent="0.25">
      <c r="A587" s="1">
        <v>1998</v>
      </c>
      <c r="B587">
        <v>10</v>
      </c>
      <c r="C587" s="4">
        <v>25.46</v>
      </c>
      <c r="D587" s="4">
        <v>26.79</v>
      </c>
      <c r="E587" s="4">
        <v>-1.33</v>
      </c>
      <c r="F587" s="6">
        <f>IF(INDEX(Nino34_long!$B$82:$M$146,INT((ROW($A587)-ROW($A$2))/12)+1,MOD(ROW($A587)-ROW($A$2),12)+1)=-99.99,"",INDEX(Nino34_long!$B$82:$M$146,INT((ROW($A587)-ROW($A$2))/12)+1,MOD(ROW($A587)-ROW($A$2),12)+1))</f>
        <v>25.54</v>
      </c>
      <c r="G587" s="8" t="str">
        <f t="shared" si="32"/>
        <v>No_Start</v>
      </c>
      <c r="H587" s="8" t="str">
        <f t="shared" si="33"/>
        <v>No_</v>
      </c>
      <c r="I587" s="8">
        <f t="shared" si="34"/>
        <v>0.5</v>
      </c>
    </row>
    <row r="588" spans="1:9" ht="12.75" customHeight="1" x14ac:dyDescent="0.25">
      <c r="A588" s="1">
        <v>1998</v>
      </c>
      <c r="B588">
        <v>11</v>
      </c>
      <c r="C588" s="4">
        <v>25.49</v>
      </c>
      <c r="D588" s="4">
        <v>26.74</v>
      </c>
      <c r="E588" s="4">
        <v>-1.25</v>
      </c>
      <c r="F588" s="6">
        <f>IF(INDEX(Nino34_long!$B$82:$M$146,INT((ROW($A588)-ROW($A$2))/12)+1,MOD(ROW($A588)-ROW($A$2),12)+1)=-99.99,"",INDEX(Nino34_long!$B$82:$M$146,INT((ROW($A588)-ROW($A$2))/12)+1,MOD(ROW($A588)-ROW($A$2),12)+1))</f>
        <v>25.43</v>
      </c>
      <c r="G588" s="8" t="str">
        <f t="shared" si="32"/>
        <v>No_Start</v>
      </c>
      <c r="H588" s="8" t="str">
        <f t="shared" si="33"/>
        <v>No_</v>
      </c>
      <c r="I588" s="8">
        <f t="shared" si="34"/>
        <v>0.5</v>
      </c>
    </row>
    <row r="589" spans="1:9" ht="12.75" customHeight="1" x14ac:dyDescent="0.25">
      <c r="A589" s="1">
        <v>1998</v>
      </c>
      <c r="B589">
        <v>12</v>
      </c>
      <c r="C589" s="4">
        <v>25.13</v>
      </c>
      <c r="D589" s="4">
        <v>26.69</v>
      </c>
      <c r="E589" s="4">
        <v>-1.57</v>
      </c>
      <c r="F589" s="6">
        <f>IF(INDEX(Nino34_long!$B$82:$M$146,INT((ROW($A589)-ROW($A$2))/12)+1,MOD(ROW($A589)-ROW($A$2),12)+1)=-99.99,"",INDEX(Nino34_long!$B$82:$M$146,INT((ROW($A589)-ROW($A$2))/12)+1,MOD(ROW($A589)-ROW($A$2),12)+1))</f>
        <v>25.08</v>
      </c>
      <c r="G589" s="8" t="str">
        <f t="shared" si="32"/>
        <v>No_Start</v>
      </c>
      <c r="H589" s="8" t="str">
        <f t="shared" si="33"/>
        <v>No_</v>
      </c>
      <c r="I589" s="8">
        <f t="shared" si="34"/>
        <v>0.5</v>
      </c>
    </row>
    <row r="590" spans="1:9" ht="12.75" customHeight="1" x14ac:dyDescent="0.25">
      <c r="A590" s="1">
        <v>1999</v>
      </c>
      <c r="B590">
        <v>1</v>
      </c>
      <c r="C590" s="4">
        <v>24.97</v>
      </c>
      <c r="D590" s="4">
        <v>26.68</v>
      </c>
      <c r="E590" s="4">
        <v>-1.7</v>
      </c>
      <c r="F590" s="6">
        <f>IF(INDEX(Nino34_long!$B$82:$M$146,INT((ROW($A590)-ROW($A$2))/12)+1,MOD(ROW($A590)-ROW($A$2),12)+1)=-99.99,"",INDEX(Nino34_long!$B$82:$M$146,INT((ROW($A590)-ROW($A$2))/12)+1,MOD(ROW($A590)-ROW($A$2),12)+1))</f>
        <v>25.05</v>
      </c>
      <c r="G590" s="8" t="str">
        <f t="shared" si="32"/>
        <v>No_Start</v>
      </c>
      <c r="H590" s="8" t="str">
        <f t="shared" si="33"/>
        <v>No_</v>
      </c>
      <c r="I590" s="8">
        <f t="shared" si="34"/>
        <v>0.5</v>
      </c>
    </row>
    <row r="591" spans="1:9" ht="12.75" customHeight="1" x14ac:dyDescent="0.25">
      <c r="A591" s="1">
        <v>1999</v>
      </c>
      <c r="B591">
        <v>2</v>
      </c>
      <c r="C591" s="4">
        <v>25.59</v>
      </c>
      <c r="D591" s="4">
        <v>26.84</v>
      </c>
      <c r="E591" s="4">
        <v>-1.25</v>
      </c>
      <c r="F591" s="6">
        <f>IF(INDEX(Nino34_long!$B$82:$M$146,INT((ROW($A591)-ROW($A$2))/12)+1,MOD(ROW($A591)-ROW($A$2),12)+1)=-99.99,"",INDEX(Nino34_long!$B$82:$M$146,INT((ROW($A591)-ROW($A$2))/12)+1,MOD(ROW($A591)-ROW($A$2),12)+1))</f>
        <v>25.35</v>
      </c>
      <c r="G591" s="8" t="str">
        <f t="shared" si="32"/>
        <v>No_Start</v>
      </c>
      <c r="H591" s="8" t="str">
        <f t="shared" si="33"/>
        <v>No_</v>
      </c>
      <c r="I591" s="8">
        <f t="shared" si="34"/>
        <v>0.5</v>
      </c>
    </row>
    <row r="592" spans="1:9" ht="12.75" customHeight="1" x14ac:dyDescent="0.25">
      <c r="A592" s="1">
        <v>1999</v>
      </c>
      <c r="B592">
        <v>3</v>
      </c>
      <c r="C592" s="4">
        <v>26.45</v>
      </c>
      <c r="D592" s="4">
        <v>27.34</v>
      </c>
      <c r="E592" s="4">
        <v>-0.89</v>
      </c>
      <c r="F592" s="6">
        <f>IF(INDEX(Nino34_long!$B$82:$M$146,INT((ROW($A592)-ROW($A$2))/12)+1,MOD(ROW($A592)-ROW($A$2),12)+1)=-99.99,"",INDEX(Nino34_long!$B$82:$M$146,INT((ROW($A592)-ROW($A$2))/12)+1,MOD(ROW($A592)-ROW($A$2),12)+1))</f>
        <v>26.34</v>
      </c>
      <c r="G592" s="8" t="str">
        <f t="shared" si="32"/>
        <v>No_Start</v>
      </c>
      <c r="H592" s="8" t="str">
        <f t="shared" si="33"/>
        <v>No_</v>
      </c>
      <c r="I592" s="8">
        <f t="shared" si="34"/>
        <v>0.5</v>
      </c>
    </row>
    <row r="593" spans="1:9" ht="12.75" customHeight="1" x14ac:dyDescent="0.25">
      <c r="A593" s="1">
        <v>1999</v>
      </c>
      <c r="B593">
        <v>4</v>
      </c>
      <c r="C593" s="4">
        <v>26.93</v>
      </c>
      <c r="D593" s="4">
        <v>27.81</v>
      </c>
      <c r="E593" s="4">
        <v>-0.87</v>
      </c>
      <c r="F593" s="6">
        <f>IF(INDEX(Nino34_long!$B$82:$M$146,INT((ROW($A593)-ROW($A$2))/12)+1,MOD(ROW($A593)-ROW($A$2),12)+1)=-99.99,"",INDEX(Nino34_long!$B$82:$M$146,INT((ROW($A593)-ROW($A$2))/12)+1,MOD(ROW($A593)-ROW($A$2),12)+1))</f>
        <v>26.96</v>
      </c>
      <c r="G593" s="8" t="str">
        <f t="shared" si="32"/>
        <v>No_Start</v>
      </c>
      <c r="H593" s="8" t="str">
        <f t="shared" si="33"/>
        <v>No_</v>
      </c>
      <c r="I593" s="8">
        <f t="shared" si="34"/>
        <v>0.5</v>
      </c>
    </row>
    <row r="594" spans="1:9" ht="12.75" customHeight="1" x14ac:dyDescent="0.25">
      <c r="A594" s="1">
        <v>1999</v>
      </c>
      <c r="B594">
        <v>5</v>
      </c>
      <c r="C594" s="4">
        <v>27</v>
      </c>
      <c r="D594" s="4">
        <v>27.91</v>
      </c>
      <c r="E594" s="4">
        <v>-0.91</v>
      </c>
      <c r="F594" s="6">
        <f>IF(INDEX(Nino34_long!$B$82:$M$146,INT((ROW($A594)-ROW($A$2))/12)+1,MOD(ROW($A594)-ROW($A$2),12)+1)=-99.99,"",INDEX(Nino34_long!$B$82:$M$146,INT((ROW($A594)-ROW($A$2))/12)+1,MOD(ROW($A594)-ROW($A$2),12)+1))</f>
        <v>26.99</v>
      </c>
      <c r="G594" s="8" t="str">
        <f t="shared" si="32"/>
        <v>No_Start</v>
      </c>
      <c r="H594" s="8" t="str">
        <f t="shared" si="33"/>
        <v>No_</v>
      </c>
      <c r="I594" s="8">
        <f t="shared" si="34"/>
        <v>0.5</v>
      </c>
    </row>
    <row r="595" spans="1:9" ht="12.75" customHeight="1" x14ac:dyDescent="0.25">
      <c r="A595" s="1">
        <v>1999</v>
      </c>
      <c r="B595">
        <v>6</v>
      </c>
      <c r="C595" s="4">
        <v>26.67</v>
      </c>
      <c r="D595" s="4">
        <v>27.69</v>
      </c>
      <c r="E595" s="4">
        <v>-1.02</v>
      </c>
      <c r="F595" s="6">
        <f>IF(INDEX(Nino34_long!$B$82:$M$146,INT((ROW($A595)-ROW($A$2))/12)+1,MOD(ROW($A595)-ROW($A$2),12)+1)=-99.99,"",INDEX(Nino34_long!$B$82:$M$146,INT((ROW($A595)-ROW($A$2))/12)+1,MOD(ROW($A595)-ROW($A$2),12)+1))</f>
        <v>26.74</v>
      </c>
      <c r="G595" s="8" t="str">
        <f t="shared" si="32"/>
        <v>No_Start</v>
      </c>
      <c r="H595" s="8" t="str">
        <f t="shared" si="33"/>
        <v>No_</v>
      </c>
      <c r="I595" s="8">
        <f t="shared" si="34"/>
        <v>0.5</v>
      </c>
    </row>
    <row r="596" spans="1:9" ht="12.75" customHeight="1" x14ac:dyDescent="0.25">
      <c r="A596" s="1">
        <v>1999</v>
      </c>
      <c r="B596">
        <v>7</v>
      </c>
      <c r="C596" s="4">
        <v>26.28</v>
      </c>
      <c r="D596" s="4">
        <v>27.28</v>
      </c>
      <c r="E596" s="4">
        <v>-0.99</v>
      </c>
      <c r="F596" s="6">
        <f>IF(INDEX(Nino34_long!$B$82:$M$146,INT((ROW($A596)-ROW($A$2))/12)+1,MOD(ROW($A596)-ROW($A$2),12)+1)=-99.99,"",INDEX(Nino34_long!$B$82:$M$146,INT((ROW($A596)-ROW($A$2))/12)+1,MOD(ROW($A596)-ROW($A$2),12)+1))</f>
        <v>26.39</v>
      </c>
      <c r="G596" s="8" t="str">
        <f t="shared" si="32"/>
        <v>No_Start</v>
      </c>
      <c r="H596" s="8" t="str">
        <f t="shared" si="33"/>
        <v>No_</v>
      </c>
      <c r="I596" s="8">
        <f t="shared" si="34"/>
        <v>0.5</v>
      </c>
    </row>
    <row r="597" spans="1:9" ht="12.75" customHeight="1" x14ac:dyDescent="0.25">
      <c r="A597" s="1">
        <v>1999</v>
      </c>
      <c r="B597">
        <v>8</v>
      </c>
      <c r="C597" s="4">
        <v>25.82</v>
      </c>
      <c r="D597" s="4">
        <v>26.92</v>
      </c>
      <c r="E597" s="4">
        <v>-1.1100000000000001</v>
      </c>
      <c r="F597" s="6">
        <f>IF(INDEX(Nino34_long!$B$82:$M$146,INT((ROW($A597)-ROW($A$2))/12)+1,MOD(ROW($A597)-ROW($A$2),12)+1)=-99.99,"",INDEX(Nino34_long!$B$82:$M$146,INT((ROW($A597)-ROW($A$2))/12)+1,MOD(ROW($A597)-ROW($A$2),12)+1))</f>
        <v>25.89</v>
      </c>
      <c r="G597" s="8" t="str">
        <f t="shared" si="32"/>
        <v>No_Start</v>
      </c>
      <c r="H597" s="8" t="str">
        <f t="shared" si="33"/>
        <v>No_</v>
      </c>
      <c r="I597" s="8">
        <f t="shared" si="34"/>
        <v>0.5</v>
      </c>
    </row>
    <row r="598" spans="1:9" ht="12.75" customHeight="1" x14ac:dyDescent="0.25">
      <c r="A598" s="1">
        <v>1999</v>
      </c>
      <c r="B598">
        <v>9</v>
      </c>
      <c r="C598" s="4">
        <v>25.76</v>
      </c>
      <c r="D598" s="4">
        <v>26.83</v>
      </c>
      <c r="E598" s="4">
        <v>-1.07</v>
      </c>
      <c r="F598" s="6">
        <f>IF(INDEX(Nino34_long!$B$82:$M$146,INT((ROW($A598)-ROW($A$2))/12)+1,MOD(ROW($A598)-ROW($A$2),12)+1)=-99.99,"",INDEX(Nino34_long!$B$82:$M$146,INT((ROW($A598)-ROW($A$2))/12)+1,MOD(ROW($A598)-ROW($A$2),12)+1))</f>
        <v>25.91</v>
      </c>
      <c r="G598" s="8" t="str">
        <f t="shared" si="32"/>
        <v>No_Start</v>
      </c>
      <c r="H598" s="8" t="str">
        <f t="shared" si="33"/>
        <v>No_</v>
      </c>
      <c r="I598" s="8">
        <f t="shared" si="34"/>
        <v>0.5</v>
      </c>
    </row>
    <row r="599" spans="1:9" ht="12.75" customHeight="1" x14ac:dyDescent="0.25">
      <c r="A599" s="1">
        <v>1999</v>
      </c>
      <c r="B599">
        <v>10</v>
      </c>
      <c r="C599" s="4">
        <v>25.61</v>
      </c>
      <c r="D599" s="4">
        <v>26.79</v>
      </c>
      <c r="E599" s="4">
        <v>-1.18</v>
      </c>
      <c r="F599" s="6">
        <f>IF(INDEX(Nino34_long!$B$82:$M$146,INT((ROW($A599)-ROW($A$2))/12)+1,MOD(ROW($A599)-ROW($A$2),12)+1)=-99.99,"",INDEX(Nino34_long!$B$82:$M$146,INT((ROW($A599)-ROW($A$2))/12)+1,MOD(ROW($A599)-ROW($A$2),12)+1))</f>
        <v>25.7</v>
      </c>
      <c r="G599" s="8" t="str">
        <f t="shared" si="32"/>
        <v>No_Start</v>
      </c>
      <c r="H599" s="8" t="str">
        <f t="shared" si="33"/>
        <v>No_</v>
      </c>
      <c r="I599" s="8">
        <f t="shared" si="34"/>
        <v>0.5</v>
      </c>
    </row>
    <row r="600" spans="1:9" ht="12.75" customHeight="1" x14ac:dyDescent="0.25">
      <c r="A600" s="1">
        <v>1999</v>
      </c>
      <c r="B600">
        <v>11</v>
      </c>
      <c r="C600" s="4">
        <v>25.21</v>
      </c>
      <c r="D600" s="4">
        <v>26.74</v>
      </c>
      <c r="E600" s="4">
        <v>-1.53</v>
      </c>
      <c r="F600" s="6">
        <f>IF(INDEX(Nino34_long!$B$82:$M$146,INT((ROW($A600)-ROW($A$2))/12)+1,MOD(ROW($A600)-ROW($A$2),12)+1)=-99.99,"",INDEX(Nino34_long!$B$82:$M$146,INT((ROW($A600)-ROW($A$2))/12)+1,MOD(ROW($A600)-ROW($A$2),12)+1))</f>
        <v>25.24</v>
      </c>
      <c r="G600" s="8" t="str">
        <f t="shared" si="32"/>
        <v>No_Start</v>
      </c>
      <c r="H600" s="8" t="str">
        <f t="shared" si="33"/>
        <v>No_</v>
      </c>
      <c r="I600" s="8">
        <f t="shared" si="34"/>
        <v>0.5</v>
      </c>
    </row>
    <row r="601" spans="1:9" ht="12.75" customHeight="1" x14ac:dyDescent="0.25">
      <c r="A601" s="1">
        <v>1999</v>
      </c>
      <c r="B601">
        <v>12</v>
      </c>
      <c r="C601" s="4">
        <v>24.97</v>
      </c>
      <c r="D601" s="4">
        <v>26.69</v>
      </c>
      <c r="E601" s="4">
        <v>-1.72</v>
      </c>
      <c r="F601" s="6">
        <f>IF(INDEX(Nino34_long!$B$82:$M$146,INT((ROW($A601)-ROW($A$2))/12)+1,MOD(ROW($A601)-ROW($A$2),12)+1)=-99.99,"",INDEX(Nino34_long!$B$82:$M$146,INT((ROW($A601)-ROW($A$2))/12)+1,MOD(ROW($A601)-ROW($A$2),12)+1))</f>
        <v>25.04</v>
      </c>
      <c r="G601" s="8" t="str">
        <f t="shared" si="32"/>
        <v>No_Start</v>
      </c>
      <c r="H601" s="8" t="str">
        <f t="shared" si="33"/>
        <v>No_</v>
      </c>
      <c r="I601" s="8">
        <f t="shared" si="34"/>
        <v>0.5</v>
      </c>
    </row>
    <row r="602" spans="1:9" ht="12.75" customHeight="1" x14ac:dyDescent="0.25">
      <c r="A602" s="1">
        <v>2000</v>
      </c>
      <c r="B602">
        <v>1</v>
      </c>
      <c r="C602" s="4">
        <v>24.89</v>
      </c>
      <c r="D602" s="4">
        <v>26.68</v>
      </c>
      <c r="E602" s="4">
        <v>-1.78</v>
      </c>
      <c r="F602" s="6">
        <f>IF(INDEX(Nino34_long!$B$82:$M$146,INT((ROW($A602)-ROW($A$2))/12)+1,MOD(ROW($A602)-ROW($A$2),12)+1)=-99.99,"",INDEX(Nino34_long!$B$82:$M$146,INT((ROW($A602)-ROW($A$2))/12)+1,MOD(ROW($A602)-ROW($A$2),12)+1))</f>
        <v>24.79</v>
      </c>
      <c r="G602" s="8" t="str">
        <f t="shared" si="32"/>
        <v>No_Start</v>
      </c>
      <c r="H602" s="8" t="str">
        <f t="shared" si="33"/>
        <v>No_</v>
      </c>
      <c r="I602" s="8">
        <f t="shared" si="34"/>
        <v>0.5</v>
      </c>
    </row>
    <row r="603" spans="1:9" ht="12.75" customHeight="1" x14ac:dyDescent="0.25">
      <c r="A603" s="1">
        <v>2000</v>
      </c>
      <c r="B603">
        <v>2</v>
      </c>
      <c r="C603" s="4">
        <v>25.25</v>
      </c>
      <c r="D603" s="4">
        <v>26.84</v>
      </c>
      <c r="E603" s="4">
        <v>-1.59</v>
      </c>
      <c r="F603" s="6">
        <f>IF(INDEX(Nino34_long!$B$82:$M$146,INT((ROW($A603)-ROW($A$2))/12)+1,MOD(ROW($A603)-ROW($A$2),12)+1)=-99.99,"",INDEX(Nino34_long!$B$82:$M$146,INT((ROW($A603)-ROW($A$2))/12)+1,MOD(ROW($A603)-ROW($A$2),12)+1))</f>
        <v>25.23</v>
      </c>
      <c r="G603" s="8" t="str">
        <f t="shared" si="32"/>
        <v>No_Start</v>
      </c>
      <c r="H603" s="8" t="str">
        <f t="shared" si="33"/>
        <v>No_</v>
      </c>
      <c r="I603" s="8">
        <f t="shared" si="34"/>
        <v>0.5</v>
      </c>
    </row>
    <row r="604" spans="1:9" ht="12.75" customHeight="1" x14ac:dyDescent="0.25">
      <c r="A604" s="1">
        <v>2000</v>
      </c>
      <c r="B604">
        <v>3</v>
      </c>
      <c r="C604" s="4">
        <v>26.29</v>
      </c>
      <c r="D604" s="4">
        <v>27.34</v>
      </c>
      <c r="E604" s="4">
        <v>-1.05</v>
      </c>
      <c r="F604" s="6">
        <f>IF(INDEX(Nino34_long!$B$82:$M$146,INT((ROW($A604)-ROW($A$2))/12)+1,MOD(ROW($A604)-ROW($A$2),12)+1)=-99.99,"",INDEX(Nino34_long!$B$82:$M$146,INT((ROW($A604)-ROW($A$2))/12)+1,MOD(ROW($A604)-ROW($A$2),12)+1))</f>
        <v>26</v>
      </c>
      <c r="G604" s="8" t="str">
        <f t="shared" si="32"/>
        <v>No_Start</v>
      </c>
      <c r="H604" s="8" t="str">
        <f t="shared" si="33"/>
        <v>No_</v>
      </c>
      <c r="I604" s="8">
        <f t="shared" si="34"/>
        <v>0.5</v>
      </c>
    </row>
    <row r="605" spans="1:9" ht="12.75" customHeight="1" x14ac:dyDescent="0.25">
      <c r="A605" s="1">
        <v>2000</v>
      </c>
      <c r="B605">
        <v>4</v>
      </c>
      <c r="C605" s="4">
        <v>27</v>
      </c>
      <c r="D605" s="4">
        <v>27.81</v>
      </c>
      <c r="E605" s="4">
        <v>-0.8</v>
      </c>
      <c r="F605" s="6">
        <f>IF(INDEX(Nino34_long!$B$82:$M$146,INT((ROW($A605)-ROW($A$2))/12)+1,MOD(ROW($A605)-ROW($A$2),12)+1)=-99.99,"",INDEX(Nino34_long!$B$82:$M$146,INT((ROW($A605)-ROW($A$2))/12)+1,MOD(ROW($A605)-ROW($A$2),12)+1))</f>
        <v>26.97</v>
      </c>
      <c r="G605" s="8" t="str">
        <f t="shared" si="32"/>
        <v>No_Start</v>
      </c>
      <c r="H605" s="8" t="str">
        <f t="shared" si="33"/>
        <v>No_</v>
      </c>
      <c r="I605" s="8">
        <f t="shared" si="34"/>
        <v>0.5</v>
      </c>
    </row>
    <row r="606" spans="1:9" ht="12.75" customHeight="1" x14ac:dyDescent="0.25">
      <c r="A606" s="1">
        <v>2000</v>
      </c>
      <c r="B606">
        <v>5</v>
      </c>
      <c r="C606" s="4">
        <v>27.11</v>
      </c>
      <c r="D606" s="4">
        <v>27.91</v>
      </c>
      <c r="E606" s="4">
        <v>-0.81</v>
      </c>
      <c r="F606" s="6">
        <f>IF(INDEX(Nino34_long!$B$82:$M$146,INT((ROW($A606)-ROW($A$2))/12)+1,MOD(ROW($A606)-ROW($A$2),12)+1)=-99.99,"",INDEX(Nino34_long!$B$82:$M$146,INT((ROW($A606)-ROW($A$2))/12)+1,MOD(ROW($A606)-ROW($A$2),12)+1))</f>
        <v>27.07</v>
      </c>
      <c r="G606" s="8" t="str">
        <f t="shared" si="32"/>
        <v>No_Start</v>
      </c>
      <c r="H606" s="8" t="str">
        <f t="shared" si="33"/>
        <v>No_</v>
      </c>
      <c r="I606" s="8">
        <f t="shared" si="34"/>
        <v>0.5</v>
      </c>
    </row>
    <row r="607" spans="1:9" ht="12.75" customHeight="1" x14ac:dyDescent="0.25">
      <c r="A607" s="1">
        <v>2000</v>
      </c>
      <c r="B607">
        <v>6</v>
      </c>
      <c r="C607" s="4">
        <v>26.97</v>
      </c>
      <c r="D607" s="4">
        <v>27.69</v>
      </c>
      <c r="E607" s="4">
        <v>-0.72</v>
      </c>
      <c r="F607" s="6">
        <f>IF(INDEX(Nino34_long!$B$82:$M$146,INT((ROW($A607)-ROW($A$2))/12)+1,MOD(ROW($A607)-ROW($A$2),12)+1)=-99.99,"",INDEX(Nino34_long!$B$82:$M$146,INT((ROW($A607)-ROW($A$2))/12)+1,MOD(ROW($A607)-ROW($A$2),12)+1))</f>
        <v>26.93</v>
      </c>
      <c r="G607" s="8" t="str">
        <f t="shared" si="32"/>
        <v>No_Start</v>
      </c>
      <c r="H607" s="8" t="str">
        <f t="shared" si="33"/>
        <v>No_</v>
      </c>
      <c r="I607" s="8">
        <f t="shared" si="34"/>
        <v>0.5</v>
      </c>
    </row>
    <row r="608" spans="1:9" ht="12.75" customHeight="1" x14ac:dyDescent="0.25">
      <c r="A608" s="1">
        <v>2000</v>
      </c>
      <c r="B608">
        <v>7</v>
      </c>
      <c r="C608" s="4">
        <v>26.69</v>
      </c>
      <c r="D608" s="4">
        <v>27.28</v>
      </c>
      <c r="E608" s="4">
        <v>-0.57999999999999996</v>
      </c>
      <c r="F608" s="6">
        <f>IF(INDEX(Nino34_long!$B$82:$M$146,INT((ROW($A608)-ROW($A$2))/12)+1,MOD(ROW($A608)-ROW($A$2),12)+1)=-99.99,"",INDEX(Nino34_long!$B$82:$M$146,INT((ROW($A608)-ROW($A$2))/12)+1,MOD(ROW($A608)-ROW($A$2),12)+1))</f>
        <v>26.65</v>
      </c>
      <c r="G608" s="8" t="str">
        <f t="shared" si="32"/>
        <v>No_Start</v>
      </c>
      <c r="H608" s="8" t="str">
        <f t="shared" si="33"/>
        <v>No_</v>
      </c>
      <c r="I608" s="8">
        <f t="shared" si="34"/>
        <v>0.5</v>
      </c>
    </row>
    <row r="609" spans="1:9" ht="12.75" customHeight="1" x14ac:dyDescent="0.25">
      <c r="A609" s="1">
        <v>2000</v>
      </c>
      <c r="B609">
        <v>8</v>
      </c>
      <c r="C609" s="4">
        <v>26.46</v>
      </c>
      <c r="D609" s="4">
        <v>26.92</v>
      </c>
      <c r="E609" s="4">
        <v>-0.46</v>
      </c>
      <c r="F609" s="6">
        <f>IF(INDEX(Nino34_long!$B$82:$M$146,INT((ROW($A609)-ROW($A$2))/12)+1,MOD(ROW($A609)-ROW($A$2),12)+1)=-99.99,"",INDEX(Nino34_long!$B$82:$M$146,INT((ROW($A609)-ROW($A$2))/12)+1,MOD(ROW($A609)-ROW($A$2),12)+1))</f>
        <v>26.52</v>
      </c>
      <c r="G609" s="8" t="str">
        <f t="shared" si="32"/>
        <v>No_Start</v>
      </c>
      <c r="H609" s="8" t="str">
        <f t="shared" si="33"/>
        <v>No_</v>
      </c>
      <c r="I609" s="8">
        <f t="shared" si="34"/>
        <v>0.5</v>
      </c>
    </row>
    <row r="610" spans="1:9" ht="12.75" customHeight="1" x14ac:dyDescent="0.25">
      <c r="A610" s="1">
        <v>2000</v>
      </c>
      <c r="B610">
        <v>9</v>
      </c>
      <c r="C610" s="4">
        <v>26.32</v>
      </c>
      <c r="D610" s="4">
        <v>26.83</v>
      </c>
      <c r="E610" s="4">
        <v>-0.51</v>
      </c>
      <c r="F610" s="6">
        <f>IF(INDEX(Nino34_long!$B$82:$M$146,INT((ROW($A610)-ROW($A$2))/12)+1,MOD(ROW($A610)-ROW($A$2),12)+1)=-99.99,"",INDEX(Nino34_long!$B$82:$M$146,INT((ROW($A610)-ROW($A$2))/12)+1,MOD(ROW($A610)-ROW($A$2),12)+1))</f>
        <v>26.36</v>
      </c>
      <c r="G610" s="8" t="str">
        <f t="shared" si="32"/>
        <v>No_Start</v>
      </c>
      <c r="H610" s="8" t="str">
        <f t="shared" si="33"/>
        <v>No_</v>
      </c>
      <c r="I610" s="8">
        <f t="shared" si="34"/>
        <v>0.5</v>
      </c>
    </row>
    <row r="611" spans="1:9" ht="12.75" customHeight="1" x14ac:dyDescent="0.25">
      <c r="A611" s="1">
        <v>2000</v>
      </c>
      <c r="B611">
        <v>10</v>
      </c>
      <c r="C611" s="4">
        <v>26.12</v>
      </c>
      <c r="D611" s="4">
        <v>26.79</v>
      </c>
      <c r="E611" s="4">
        <v>-0.67</v>
      </c>
      <c r="F611" s="6">
        <f>IF(INDEX(Nino34_long!$B$82:$M$146,INT((ROW($A611)-ROW($A$2))/12)+1,MOD(ROW($A611)-ROW($A$2),12)+1)=-99.99,"",INDEX(Nino34_long!$B$82:$M$146,INT((ROW($A611)-ROW($A$2))/12)+1,MOD(ROW($A611)-ROW($A$2),12)+1))</f>
        <v>26.18</v>
      </c>
      <c r="G611" s="8" t="str">
        <f t="shared" si="32"/>
        <v>No_Start</v>
      </c>
      <c r="H611" s="8" t="str">
        <f t="shared" si="33"/>
        <v>No_</v>
      </c>
      <c r="I611" s="8">
        <f t="shared" si="34"/>
        <v>0.5</v>
      </c>
    </row>
    <row r="612" spans="1:9" ht="12.75" customHeight="1" x14ac:dyDescent="0.25">
      <c r="A612" s="1">
        <v>2000</v>
      </c>
      <c r="B612">
        <v>11</v>
      </c>
      <c r="C612" s="4">
        <v>26.01</v>
      </c>
      <c r="D612" s="4">
        <v>26.74</v>
      </c>
      <c r="E612" s="4">
        <v>-0.73</v>
      </c>
      <c r="F612" s="6">
        <f>IF(INDEX(Nino34_long!$B$82:$M$146,INT((ROW($A612)-ROW($A$2))/12)+1,MOD(ROW($A612)-ROW($A$2),12)+1)=-99.99,"",INDEX(Nino34_long!$B$82:$M$146,INT((ROW($A612)-ROW($A$2))/12)+1,MOD(ROW($A612)-ROW($A$2),12)+1))</f>
        <v>25.91</v>
      </c>
      <c r="G612" s="8" t="str">
        <f t="shared" si="32"/>
        <v>No_Start</v>
      </c>
      <c r="H612" s="8" t="str">
        <f t="shared" si="33"/>
        <v>No_</v>
      </c>
      <c r="I612" s="8">
        <f t="shared" si="34"/>
        <v>0.5</v>
      </c>
    </row>
    <row r="613" spans="1:9" ht="12.75" customHeight="1" x14ac:dyDescent="0.25">
      <c r="A613" s="1">
        <v>2000</v>
      </c>
      <c r="B613">
        <v>12</v>
      </c>
      <c r="C613" s="4">
        <v>25.84</v>
      </c>
      <c r="D613" s="4">
        <v>26.69</v>
      </c>
      <c r="E613" s="4">
        <v>-0.85</v>
      </c>
      <c r="F613" s="6">
        <f>IF(INDEX(Nino34_long!$B$82:$M$146,INT((ROW($A613)-ROW($A$2))/12)+1,MOD(ROW($A613)-ROW($A$2),12)+1)=-99.99,"",INDEX(Nino34_long!$B$82:$M$146,INT((ROW($A613)-ROW($A$2))/12)+1,MOD(ROW($A613)-ROW($A$2),12)+1))</f>
        <v>25.67</v>
      </c>
      <c r="G613" s="8" t="str">
        <f t="shared" si="32"/>
        <v>No_Start</v>
      </c>
      <c r="H613" s="8" t="str">
        <f t="shared" si="33"/>
        <v>No_</v>
      </c>
      <c r="I613" s="8">
        <f t="shared" si="34"/>
        <v>0.5</v>
      </c>
    </row>
    <row r="614" spans="1:9" ht="12.75" customHeight="1" x14ac:dyDescent="0.25">
      <c r="A614" s="1">
        <v>2001</v>
      </c>
      <c r="B614">
        <v>1</v>
      </c>
      <c r="C614" s="4">
        <v>25.94</v>
      </c>
      <c r="D614" s="4">
        <v>26.68</v>
      </c>
      <c r="E614" s="4">
        <v>-0.74</v>
      </c>
      <c r="F614" s="6">
        <f>IF(INDEX(Nino34_long!$B$82:$M$146,INT((ROW($A614)-ROW($A$2))/12)+1,MOD(ROW($A614)-ROW($A$2),12)+1)=-99.99,"",INDEX(Nino34_long!$B$82:$M$146,INT((ROW($A614)-ROW($A$2))/12)+1,MOD(ROW($A614)-ROW($A$2),12)+1))</f>
        <v>25.7</v>
      </c>
      <c r="G614" s="8" t="str">
        <f t="shared" si="32"/>
        <v>No_Start</v>
      </c>
      <c r="H614" s="8" t="str">
        <f t="shared" si="33"/>
        <v>No_</v>
      </c>
      <c r="I614" s="8">
        <f t="shared" si="34"/>
        <v>0.5</v>
      </c>
    </row>
    <row r="615" spans="1:9" ht="12.75" customHeight="1" x14ac:dyDescent="0.25">
      <c r="A615" s="1">
        <v>2001</v>
      </c>
      <c r="B615">
        <v>2</v>
      </c>
      <c r="C615" s="4">
        <v>26.26</v>
      </c>
      <c r="D615" s="4">
        <v>26.84</v>
      </c>
      <c r="E615" s="4">
        <v>-0.57999999999999996</v>
      </c>
      <c r="F615" s="6">
        <f>IF(INDEX(Nino34_long!$B$82:$M$146,INT((ROW($A615)-ROW($A$2))/12)+1,MOD(ROW($A615)-ROW($A$2),12)+1)=-99.99,"",INDEX(Nino34_long!$B$82:$M$146,INT((ROW($A615)-ROW($A$2))/12)+1,MOD(ROW($A615)-ROW($A$2),12)+1))</f>
        <v>26.13</v>
      </c>
      <c r="G615" s="8" t="str">
        <f t="shared" si="32"/>
        <v>No_Start</v>
      </c>
      <c r="H615" s="8" t="str">
        <f t="shared" si="33"/>
        <v>No_</v>
      </c>
      <c r="I615" s="8">
        <f t="shared" si="34"/>
        <v>0.5</v>
      </c>
    </row>
    <row r="616" spans="1:9" ht="12.75" customHeight="1" x14ac:dyDescent="0.25">
      <c r="A616" s="1">
        <v>2001</v>
      </c>
      <c r="B616">
        <v>3</v>
      </c>
      <c r="C616" s="4">
        <v>26.91</v>
      </c>
      <c r="D616" s="4">
        <v>27.34</v>
      </c>
      <c r="E616" s="4">
        <v>-0.43</v>
      </c>
      <c r="F616" s="6">
        <f>IF(INDEX(Nino34_long!$B$82:$M$146,INT((ROW($A616)-ROW($A$2))/12)+1,MOD(ROW($A616)-ROW($A$2),12)+1)=-99.99,"",INDEX(Nino34_long!$B$82:$M$146,INT((ROW($A616)-ROW($A$2))/12)+1,MOD(ROW($A616)-ROW($A$2),12)+1))</f>
        <v>26.78</v>
      </c>
      <c r="G616" s="8" t="str">
        <f t="shared" si="32"/>
        <v>No_Start</v>
      </c>
      <c r="H616" s="8" t="str">
        <f t="shared" si="33"/>
        <v>No_</v>
      </c>
      <c r="I616" s="8">
        <f t="shared" si="34"/>
        <v>0.5</v>
      </c>
    </row>
    <row r="617" spans="1:9" ht="12.75" customHeight="1" x14ac:dyDescent="0.25">
      <c r="A617" s="1">
        <v>2001</v>
      </c>
      <c r="B617">
        <v>4</v>
      </c>
      <c r="C617" s="4">
        <v>27.4</v>
      </c>
      <c r="D617" s="4">
        <v>27.81</v>
      </c>
      <c r="E617" s="4">
        <v>-0.4</v>
      </c>
      <c r="F617" s="6">
        <f>IF(INDEX(Nino34_long!$B$82:$M$146,INT((ROW($A617)-ROW($A$2))/12)+1,MOD(ROW($A617)-ROW($A$2),12)+1)=-99.99,"",INDEX(Nino34_long!$B$82:$M$146,INT((ROW($A617)-ROW($A$2))/12)+1,MOD(ROW($A617)-ROW($A$2),12)+1))</f>
        <v>27.47</v>
      </c>
      <c r="G617" s="8" t="str">
        <f t="shared" si="32"/>
        <v>No_Start</v>
      </c>
      <c r="H617" s="8" t="str">
        <f t="shared" si="33"/>
        <v>No_</v>
      </c>
      <c r="I617" s="8">
        <f t="shared" si="34"/>
        <v>0.5</v>
      </c>
    </row>
    <row r="618" spans="1:9" ht="12.75" customHeight="1" x14ac:dyDescent="0.25">
      <c r="A618" s="1">
        <v>2001</v>
      </c>
      <c r="B618">
        <v>5</v>
      </c>
      <c r="C618" s="4">
        <v>27.71</v>
      </c>
      <c r="D618" s="4">
        <v>27.91</v>
      </c>
      <c r="E618" s="4">
        <v>-0.21</v>
      </c>
      <c r="F618" s="6">
        <f>IF(INDEX(Nino34_long!$B$82:$M$146,INT((ROW($A618)-ROW($A$2))/12)+1,MOD(ROW($A618)-ROW($A$2),12)+1)=-99.99,"",INDEX(Nino34_long!$B$82:$M$146,INT((ROW($A618)-ROW($A$2))/12)+1,MOD(ROW($A618)-ROW($A$2),12)+1))</f>
        <v>27.57</v>
      </c>
      <c r="G618" s="8" t="str">
        <f t="shared" si="32"/>
        <v>No_Start</v>
      </c>
      <c r="H618" s="8" t="str">
        <f t="shared" si="33"/>
        <v>No_</v>
      </c>
      <c r="I618" s="8">
        <f t="shared" si="34"/>
        <v>0.5</v>
      </c>
    </row>
    <row r="619" spans="1:9" ht="12.75" customHeight="1" x14ac:dyDescent="0.25">
      <c r="A619" s="1">
        <v>2001</v>
      </c>
      <c r="B619">
        <v>6</v>
      </c>
      <c r="C619" s="4">
        <v>27.61</v>
      </c>
      <c r="D619" s="4">
        <v>27.69</v>
      </c>
      <c r="E619" s="4">
        <v>-0.08</v>
      </c>
      <c r="F619" s="6">
        <f>IF(INDEX(Nino34_long!$B$82:$M$146,INT((ROW($A619)-ROW($A$2))/12)+1,MOD(ROW($A619)-ROW($A$2),12)+1)=-99.99,"",INDEX(Nino34_long!$B$82:$M$146,INT((ROW($A619)-ROW($A$2))/12)+1,MOD(ROW($A619)-ROW($A$2),12)+1))</f>
        <v>27.58</v>
      </c>
      <c r="G619" s="8" t="str">
        <f t="shared" si="32"/>
        <v>No_Start</v>
      </c>
      <c r="H619" s="8" t="str">
        <f t="shared" si="33"/>
        <v>No_</v>
      </c>
      <c r="I619" s="8">
        <f t="shared" si="34"/>
        <v>0.5</v>
      </c>
    </row>
    <row r="620" spans="1:9" ht="12.75" customHeight="1" x14ac:dyDescent="0.25">
      <c r="A620" s="1">
        <v>2001</v>
      </c>
      <c r="B620">
        <v>7</v>
      </c>
      <c r="C620" s="4">
        <v>27.37</v>
      </c>
      <c r="D620" s="4">
        <v>27.28</v>
      </c>
      <c r="E620" s="4">
        <v>0.1</v>
      </c>
      <c r="F620" s="6">
        <f>IF(INDEX(Nino34_long!$B$82:$M$146,INT((ROW($A620)-ROW($A$2))/12)+1,MOD(ROW($A620)-ROW($A$2),12)+1)=-99.99,"",INDEX(Nino34_long!$B$82:$M$146,INT((ROW($A620)-ROW($A$2))/12)+1,MOD(ROW($A620)-ROW($A$2),12)+1))</f>
        <v>27.24</v>
      </c>
      <c r="G620" s="8" t="str">
        <f t="shared" si="32"/>
        <v>No_Start</v>
      </c>
      <c r="H620" s="8" t="str">
        <f t="shared" si="33"/>
        <v>No_</v>
      </c>
      <c r="I620" s="8">
        <f t="shared" si="34"/>
        <v>0.5</v>
      </c>
    </row>
    <row r="621" spans="1:9" ht="12.75" customHeight="1" x14ac:dyDescent="0.25">
      <c r="A621" s="1">
        <v>2001</v>
      </c>
      <c r="B621">
        <v>8</v>
      </c>
      <c r="C621" s="4">
        <v>26.96</v>
      </c>
      <c r="D621" s="4">
        <v>26.92</v>
      </c>
      <c r="E621" s="4">
        <v>0.04</v>
      </c>
      <c r="F621" s="6">
        <f>IF(INDEX(Nino34_long!$B$82:$M$146,INT((ROW($A621)-ROW($A$2))/12)+1,MOD(ROW($A621)-ROW($A$2),12)+1)=-99.99,"",INDEX(Nino34_long!$B$82:$M$146,INT((ROW($A621)-ROW($A$2))/12)+1,MOD(ROW($A621)-ROW($A$2),12)+1))</f>
        <v>26.8</v>
      </c>
      <c r="G621" s="8" t="str">
        <f t="shared" si="32"/>
        <v>No_Start</v>
      </c>
      <c r="H621" s="8" t="str">
        <f t="shared" si="33"/>
        <v>No_</v>
      </c>
      <c r="I621" s="8">
        <f t="shared" si="34"/>
        <v>0.5</v>
      </c>
    </row>
    <row r="622" spans="1:9" ht="12.75" customHeight="1" x14ac:dyDescent="0.25">
      <c r="A622" s="1">
        <v>2001</v>
      </c>
      <c r="B622">
        <v>9</v>
      </c>
      <c r="C622" s="4">
        <v>26.75</v>
      </c>
      <c r="D622" s="4">
        <v>26.83</v>
      </c>
      <c r="E622" s="4">
        <v>-0.08</v>
      </c>
      <c r="F622" s="6">
        <f>IF(INDEX(Nino34_long!$B$82:$M$146,INT((ROW($A622)-ROW($A$2))/12)+1,MOD(ROW($A622)-ROW($A$2),12)+1)=-99.99,"",INDEX(Nino34_long!$B$82:$M$146,INT((ROW($A622)-ROW($A$2))/12)+1,MOD(ROW($A622)-ROW($A$2),12)+1))</f>
        <v>26.47</v>
      </c>
      <c r="G622" s="8" t="str">
        <f t="shared" si="32"/>
        <v>No_Start</v>
      </c>
      <c r="H622" s="8" t="str">
        <f t="shared" si="33"/>
        <v>No_</v>
      </c>
      <c r="I622" s="8">
        <f t="shared" si="34"/>
        <v>0.5</v>
      </c>
    </row>
    <row r="623" spans="1:9" ht="12.75" customHeight="1" x14ac:dyDescent="0.25">
      <c r="A623" s="1">
        <v>2001</v>
      </c>
      <c r="B623">
        <v>10</v>
      </c>
      <c r="C623" s="4">
        <v>26.67</v>
      </c>
      <c r="D623" s="4">
        <v>26.79</v>
      </c>
      <c r="E623" s="4">
        <v>-0.12</v>
      </c>
      <c r="F623" s="6">
        <f>IF(INDEX(Nino34_long!$B$82:$M$146,INT((ROW($A623)-ROW($A$2))/12)+1,MOD(ROW($A623)-ROW($A$2),12)+1)=-99.99,"",INDEX(Nino34_long!$B$82:$M$146,INT((ROW($A623)-ROW($A$2))/12)+1,MOD(ROW($A623)-ROW($A$2),12)+1))</f>
        <v>26.47</v>
      </c>
      <c r="G623" s="8" t="str">
        <f t="shared" si="32"/>
        <v>No_Start</v>
      </c>
      <c r="H623" s="8" t="str">
        <f t="shared" si="33"/>
        <v>No_</v>
      </c>
      <c r="I623" s="8">
        <f t="shared" si="34"/>
        <v>0.5</v>
      </c>
    </row>
    <row r="624" spans="1:9" ht="12.75" customHeight="1" x14ac:dyDescent="0.25">
      <c r="A624" s="1">
        <v>2001</v>
      </c>
      <c r="B624">
        <v>11</v>
      </c>
      <c r="C624" s="4">
        <v>26.48</v>
      </c>
      <c r="D624" s="4">
        <v>26.74</v>
      </c>
      <c r="E624" s="4">
        <v>-0.26</v>
      </c>
      <c r="F624" s="6">
        <f>IF(INDEX(Nino34_long!$B$82:$M$146,INT((ROW($A624)-ROW($A$2))/12)+1,MOD(ROW($A624)-ROW($A$2),12)+1)=-99.99,"",INDEX(Nino34_long!$B$82:$M$146,INT((ROW($A624)-ROW($A$2))/12)+1,MOD(ROW($A624)-ROW($A$2),12)+1))</f>
        <v>26.37</v>
      </c>
      <c r="G624" s="8" t="str">
        <f t="shared" si="32"/>
        <v>No_Start</v>
      </c>
      <c r="H624" s="8" t="str">
        <f t="shared" si="33"/>
        <v>No_</v>
      </c>
      <c r="I624" s="8">
        <f t="shared" si="34"/>
        <v>0.5</v>
      </c>
    </row>
    <row r="625" spans="1:9" ht="12.75" customHeight="1" x14ac:dyDescent="0.25">
      <c r="A625" s="1">
        <v>2001</v>
      </c>
      <c r="B625">
        <v>12</v>
      </c>
      <c r="C625" s="4">
        <v>26.33</v>
      </c>
      <c r="D625" s="4">
        <v>26.69</v>
      </c>
      <c r="E625" s="4">
        <v>-0.36</v>
      </c>
      <c r="F625" s="6">
        <f>IF(INDEX(Nino34_long!$B$82:$M$146,INT((ROW($A625)-ROW($A$2))/12)+1,MOD(ROW($A625)-ROW($A$2),12)+1)=-99.99,"",INDEX(Nino34_long!$B$82:$M$146,INT((ROW($A625)-ROW($A$2))/12)+1,MOD(ROW($A625)-ROW($A$2),12)+1))</f>
        <v>26.13</v>
      </c>
      <c r="G625" s="8" t="str">
        <f t="shared" si="32"/>
        <v>No_Start</v>
      </c>
      <c r="H625" s="8" t="str">
        <f t="shared" si="33"/>
        <v>No_</v>
      </c>
      <c r="I625" s="8">
        <f t="shared" si="34"/>
        <v>0.5</v>
      </c>
    </row>
    <row r="626" spans="1:9" ht="12.75" customHeight="1" x14ac:dyDescent="0.25">
      <c r="A626" s="1">
        <v>2002</v>
      </c>
      <c r="B626">
        <v>1</v>
      </c>
      <c r="C626" s="4">
        <v>26.5</v>
      </c>
      <c r="D626" s="4">
        <v>26.68</v>
      </c>
      <c r="E626" s="4">
        <v>-0.18</v>
      </c>
      <c r="F626" s="6">
        <f>IF(INDEX(Nino34_long!$B$82:$M$146,INT((ROW($A626)-ROW($A$2))/12)+1,MOD(ROW($A626)-ROW($A$2),12)+1)=-99.99,"",INDEX(Nino34_long!$B$82:$M$146,INT((ROW($A626)-ROW($A$2))/12)+1,MOD(ROW($A626)-ROW($A$2),12)+1))</f>
        <v>26.44</v>
      </c>
      <c r="G626" s="8" t="str">
        <f t="shared" si="32"/>
        <v>No_Start</v>
      </c>
      <c r="H626" s="8" t="str">
        <f t="shared" si="33"/>
        <v>No_</v>
      </c>
      <c r="I626" s="8">
        <f t="shared" si="34"/>
        <v>0.5</v>
      </c>
    </row>
    <row r="627" spans="1:9" ht="12.75" customHeight="1" x14ac:dyDescent="0.25">
      <c r="A627" s="1">
        <v>2002</v>
      </c>
      <c r="B627">
        <v>2</v>
      </c>
      <c r="C627" s="4">
        <v>26.84</v>
      </c>
      <c r="D627" s="4">
        <v>26.84</v>
      </c>
      <c r="E627" s="4">
        <v>0</v>
      </c>
      <c r="F627" s="6">
        <f>IF(INDEX(Nino34_long!$B$82:$M$146,INT((ROW($A627)-ROW($A$2))/12)+1,MOD(ROW($A627)-ROW($A$2),12)+1)=-99.99,"",INDEX(Nino34_long!$B$82:$M$146,INT((ROW($A627)-ROW($A$2))/12)+1,MOD(ROW($A627)-ROW($A$2),12)+1))</f>
        <v>26.76</v>
      </c>
      <c r="G627" s="8" t="str">
        <f t="shared" si="32"/>
        <v>No_Start</v>
      </c>
      <c r="H627" s="8" t="str">
        <f t="shared" si="33"/>
        <v>No_</v>
      </c>
      <c r="I627" s="8">
        <f t="shared" si="34"/>
        <v>0.5</v>
      </c>
    </row>
    <row r="628" spans="1:9" ht="12.75" customHeight="1" x14ac:dyDescent="0.25">
      <c r="A628" s="1">
        <v>2002</v>
      </c>
      <c r="B628">
        <v>3</v>
      </c>
      <c r="C628" s="4">
        <v>27.5</v>
      </c>
      <c r="D628" s="4">
        <v>27.34</v>
      </c>
      <c r="E628" s="4">
        <v>0.16</v>
      </c>
      <c r="F628" s="6">
        <f>IF(INDEX(Nino34_long!$B$82:$M$146,INT((ROW($A628)-ROW($A$2))/12)+1,MOD(ROW($A628)-ROW($A$2),12)+1)=-99.99,"",INDEX(Nino34_long!$B$82:$M$146,INT((ROW($A628)-ROW($A$2))/12)+1,MOD(ROW($A628)-ROW($A$2),12)+1))</f>
        <v>27.36</v>
      </c>
      <c r="G628" s="8" t="str">
        <f t="shared" si="32"/>
        <v>No_Start</v>
      </c>
      <c r="H628" s="8" t="str">
        <f t="shared" si="33"/>
        <v>No_</v>
      </c>
      <c r="I628" s="8">
        <f t="shared" si="34"/>
        <v>0.5</v>
      </c>
    </row>
    <row r="629" spans="1:9" ht="12.75" customHeight="1" x14ac:dyDescent="0.25">
      <c r="A629" s="1">
        <v>2002</v>
      </c>
      <c r="B629">
        <v>4</v>
      </c>
      <c r="C629" s="4">
        <v>28</v>
      </c>
      <c r="D629" s="4">
        <v>27.81</v>
      </c>
      <c r="E629" s="4">
        <v>0.2</v>
      </c>
      <c r="F629" s="6">
        <f>IF(INDEX(Nino34_long!$B$82:$M$146,INT((ROW($A629)-ROW($A$2))/12)+1,MOD(ROW($A629)-ROW($A$2),12)+1)=-99.99,"",INDEX(Nino34_long!$B$82:$M$146,INT((ROW($A629)-ROW($A$2))/12)+1,MOD(ROW($A629)-ROW($A$2),12)+1))</f>
        <v>27.91</v>
      </c>
      <c r="G629" s="8" t="str">
        <f t="shared" si="32"/>
        <v>No_Start</v>
      </c>
      <c r="H629" s="8" t="str">
        <f t="shared" si="33"/>
        <v>No_</v>
      </c>
      <c r="I629" s="8">
        <f t="shared" si="34"/>
        <v>0.5</v>
      </c>
    </row>
    <row r="630" spans="1:9" ht="12.75" customHeight="1" x14ac:dyDescent="0.25">
      <c r="A630" s="1">
        <v>2002</v>
      </c>
      <c r="B630">
        <v>5</v>
      </c>
      <c r="C630" s="4">
        <v>28.43</v>
      </c>
      <c r="D630" s="4">
        <v>27.91</v>
      </c>
      <c r="E630" s="4">
        <v>0.52</v>
      </c>
      <c r="F630" s="6">
        <f>IF(INDEX(Nino34_long!$B$82:$M$146,INT((ROW($A630)-ROW($A$2))/12)+1,MOD(ROW($A630)-ROW($A$2),12)+1)=-99.99,"",INDEX(Nino34_long!$B$82:$M$146,INT((ROW($A630)-ROW($A$2))/12)+1,MOD(ROW($A630)-ROW($A$2),12)+1))</f>
        <v>28.07</v>
      </c>
      <c r="G630" s="8" t="str">
        <f t="shared" si="32"/>
        <v>Start_ElNino</v>
      </c>
      <c r="H630" s="8" t="str">
        <f t="shared" si="33"/>
        <v>Yes</v>
      </c>
      <c r="I630" s="8">
        <f t="shared" si="34"/>
        <v>0.52</v>
      </c>
    </row>
    <row r="631" spans="1:9" ht="12.75" customHeight="1" x14ac:dyDescent="0.25">
      <c r="A631" s="1">
        <v>2002</v>
      </c>
      <c r="B631">
        <v>6</v>
      </c>
      <c r="C631" s="4">
        <v>28.48</v>
      </c>
      <c r="D631" s="4">
        <v>27.69</v>
      </c>
      <c r="E631" s="4">
        <v>0.79</v>
      </c>
      <c r="F631" s="6">
        <f>IF(INDEX(Nino34_long!$B$82:$M$146,INT((ROW($A631)-ROW($A$2))/12)+1,MOD(ROW($A631)-ROW($A$2),12)+1)=-99.99,"",INDEX(Nino34_long!$B$82:$M$146,INT((ROW($A631)-ROW($A$2))/12)+1,MOD(ROW($A631)-ROW($A$2),12)+1))</f>
        <v>28.37</v>
      </c>
      <c r="G631" s="8" t="str">
        <f t="shared" si="32"/>
        <v>No_Start</v>
      </c>
      <c r="H631" s="8" t="str">
        <f t="shared" si="33"/>
        <v>Yes</v>
      </c>
      <c r="I631" s="8">
        <f t="shared" si="34"/>
        <v>0.79</v>
      </c>
    </row>
    <row r="632" spans="1:9" ht="12.75" customHeight="1" x14ac:dyDescent="0.25">
      <c r="A632" s="1">
        <v>2002</v>
      </c>
      <c r="B632">
        <v>7</v>
      </c>
      <c r="C632" s="4">
        <v>28.03</v>
      </c>
      <c r="D632" s="4">
        <v>27.28</v>
      </c>
      <c r="E632" s="4">
        <v>0.75</v>
      </c>
      <c r="F632" s="6">
        <f>IF(INDEX(Nino34_long!$B$82:$M$146,INT((ROW($A632)-ROW($A$2))/12)+1,MOD(ROW($A632)-ROW($A$2),12)+1)=-99.99,"",INDEX(Nino34_long!$B$82:$M$146,INT((ROW($A632)-ROW($A$2))/12)+1,MOD(ROW($A632)-ROW($A$2),12)+1))</f>
        <v>27.8</v>
      </c>
      <c r="G632" s="8" t="str">
        <f t="shared" si="32"/>
        <v>No_Start</v>
      </c>
      <c r="H632" s="8" t="str">
        <f t="shared" si="33"/>
        <v>Yes</v>
      </c>
      <c r="I632" s="8">
        <f t="shared" si="34"/>
        <v>0.75</v>
      </c>
    </row>
    <row r="633" spans="1:9" ht="12.75" customHeight="1" x14ac:dyDescent="0.25">
      <c r="A633" s="1">
        <v>2002</v>
      </c>
      <c r="B633">
        <v>8</v>
      </c>
      <c r="C633" s="4">
        <v>27.65</v>
      </c>
      <c r="D633" s="4">
        <v>26.92</v>
      </c>
      <c r="E633" s="4">
        <v>0.73</v>
      </c>
      <c r="F633" s="6">
        <f>IF(INDEX(Nino34_long!$B$82:$M$146,INT((ROW($A633)-ROW($A$2))/12)+1,MOD(ROW($A633)-ROW($A$2),12)+1)=-99.99,"",INDEX(Nino34_long!$B$82:$M$146,INT((ROW($A633)-ROW($A$2))/12)+1,MOD(ROW($A633)-ROW($A$2),12)+1))</f>
        <v>27.57</v>
      </c>
      <c r="G633" s="8" t="str">
        <f t="shared" si="32"/>
        <v>No_Start</v>
      </c>
      <c r="H633" s="8" t="str">
        <f t="shared" si="33"/>
        <v>Yes</v>
      </c>
      <c r="I633" s="8">
        <f t="shared" si="34"/>
        <v>0.73</v>
      </c>
    </row>
    <row r="634" spans="1:9" ht="12.75" customHeight="1" x14ac:dyDescent="0.25">
      <c r="A634" s="1">
        <v>2002</v>
      </c>
      <c r="B634">
        <v>9</v>
      </c>
      <c r="C634" s="4">
        <v>27.73</v>
      </c>
      <c r="D634" s="4">
        <v>26.83</v>
      </c>
      <c r="E634" s="4">
        <v>0.9</v>
      </c>
      <c r="F634" s="6">
        <f>IF(INDEX(Nino34_long!$B$82:$M$146,INT((ROW($A634)-ROW($A$2))/12)+1,MOD(ROW($A634)-ROW($A$2),12)+1)=-99.99,"",INDEX(Nino34_long!$B$82:$M$146,INT((ROW($A634)-ROW($A$2))/12)+1,MOD(ROW($A634)-ROW($A$2),12)+1))</f>
        <v>27.57</v>
      </c>
      <c r="G634" s="8" t="str">
        <f t="shared" si="32"/>
        <v>No_Start</v>
      </c>
      <c r="H634" s="8" t="str">
        <f t="shared" si="33"/>
        <v>Yes</v>
      </c>
      <c r="I634" s="8">
        <f t="shared" si="34"/>
        <v>0.9</v>
      </c>
    </row>
    <row r="635" spans="1:9" ht="12.75" customHeight="1" x14ac:dyDescent="0.25">
      <c r="A635" s="1">
        <v>2002</v>
      </c>
      <c r="B635">
        <v>10</v>
      </c>
      <c r="C635" s="4">
        <v>27.93</v>
      </c>
      <c r="D635" s="4">
        <v>26.79</v>
      </c>
      <c r="E635" s="4">
        <v>1.1399999999999999</v>
      </c>
      <c r="F635" s="6">
        <f>IF(INDEX(Nino34_long!$B$82:$M$146,INT((ROW($A635)-ROW($A$2))/12)+1,MOD(ROW($A635)-ROW($A$2),12)+1)=-99.99,"",INDEX(Nino34_long!$B$82:$M$146,INT((ROW($A635)-ROW($A$2))/12)+1,MOD(ROW($A635)-ROW($A$2),12)+1))</f>
        <v>27.89</v>
      </c>
      <c r="G635" s="8" t="str">
        <f t="shared" si="32"/>
        <v>No_Start</v>
      </c>
      <c r="H635" s="8" t="str">
        <f t="shared" si="33"/>
        <v>Yes</v>
      </c>
      <c r="I635" s="8">
        <f t="shared" si="34"/>
        <v>1.1399999999999999</v>
      </c>
    </row>
    <row r="636" spans="1:9" ht="12.75" customHeight="1" x14ac:dyDescent="0.25">
      <c r="A636" s="1">
        <v>2002</v>
      </c>
      <c r="B636">
        <v>11</v>
      </c>
      <c r="C636" s="4">
        <v>28.13</v>
      </c>
      <c r="D636" s="4">
        <v>26.74</v>
      </c>
      <c r="E636" s="4">
        <v>1.39</v>
      </c>
      <c r="F636" s="6">
        <f>IF(INDEX(Nino34_long!$B$82:$M$146,INT((ROW($A636)-ROW($A$2))/12)+1,MOD(ROW($A636)-ROW($A$2),12)+1)=-99.99,"",INDEX(Nino34_long!$B$82:$M$146,INT((ROW($A636)-ROW($A$2))/12)+1,MOD(ROW($A636)-ROW($A$2),12)+1))</f>
        <v>28.06</v>
      </c>
      <c r="G636" s="8" t="str">
        <f t="shared" si="32"/>
        <v>No_Start</v>
      </c>
      <c r="H636" s="8" t="str">
        <f t="shared" si="33"/>
        <v>Yes</v>
      </c>
      <c r="I636" s="8">
        <f t="shared" si="34"/>
        <v>1.39</v>
      </c>
    </row>
    <row r="637" spans="1:9" ht="12.75" customHeight="1" x14ac:dyDescent="0.25">
      <c r="A637" s="1">
        <v>2002</v>
      </c>
      <c r="B637">
        <v>12</v>
      </c>
      <c r="C637" s="4">
        <v>28.09</v>
      </c>
      <c r="D637" s="4">
        <v>26.69</v>
      </c>
      <c r="E637" s="4">
        <v>1.39</v>
      </c>
      <c r="F637" s="6">
        <f>IF(INDEX(Nino34_long!$B$82:$M$146,INT((ROW($A637)-ROW($A$2))/12)+1,MOD(ROW($A637)-ROW($A$2),12)+1)=-99.99,"",INDEX(Nino34_long!$B$82:$M$146,INT((ROW($A637)-ROW($A$2))/12)+1,MOD(ROW($A637)-ROW($A$2),12)+1))</f>
        <v>28</v>
      </c>
      <c r="G637" s="8" t="str">
        <f t="shared" si="32"/>
        <v>No_Start</v>
      </c>
      <c r="H637" s="8" t="str">
        <f t="shared" si="33"/>
        <v>Yes</v>
      </c>
      <c r="I637" s="8">
        <f t="shared" si="34"/>
        <v>1.39</v>
      </c>
    </row>
    <row r="638" spans="1:9" ht="12.75" customHeight="1" x14ac:dyDescent="0.25">
      <c r="A638" s="1">
        <v>2003</v>
      </c>
      <c r="B638">
        <v>1</v>
      </c>
      <c r="C638" s="4">
        <v>27.68</v>
      </c>
      <c r="D638" s="4">
        <v>26.68</v>
      </c>
      <c r="E638" s="4">
        <v>1.01</v>
      </c>
      <c r="F638" s="6">
        <f>IF(INDEX(Nino34_long!$B$82:$M$146,INT((ROW($A638)-ROW($A$2))/12)+1,MOD(ROW($A638)-ROW($A$2),12)+1)=-99.99,"",INDEX(Nino34_long!$B$82:$M$146,INT((ROW($A638)-ROW($A$2))/12)+1,MOD(ROW($A638)-ROW($A$2),12)+1))</f>
        <v>27.56</v>
      </c>
      <c r="G638" s="8" t="str">
        <f t="shared" si="32"/>
        <v>No_Start</v>
      </c>
      <c r="H638" s="8" t="str">
        <f t="shared" si="33"/>
        <v>Yes</v>
      </c>
      <c r="I638" s="8">
        <f t="shared" si="34"/>
        <v>1.01</v>
      </c>
    </row>
    <row r="639" spans="1:9" ht="12.75" customHeight="1" x14ac:dyDescent="0.25">
      <c r="A639" s="1">
        <v>2003</v>
      </c>
      <c r="B639">
        <v>2</v>
      </c>
      <c r="C639" s="4">
        <v>27.64</v>
      </c>
      <c r="D639" s="4">
        <v>26.84</v>
      </c>
      <c r="E639" s="4">
        <v>0.8</v>
      </c>
      <c r="F639" s="6">
        <f>IF(INDEX(Nino34_long!$B$82:$M$146,INT((ROW($A639)-ROW($A$2))/12)+1,MOD(ROW($A639)-ROW($A$2),12)+1)=-99.99,"",INDEX(Nino34_long!$B$82:$M$146,INT((ROW($A639)-ROW($A$2))/12)+1,MOD(ROW($A639)-ROW($A$2),12)+1))</f>
        <v>27.4</v>
      </c>
      <c r="G639" s="8" t="str">
        <f t="shared" si="32"/>
        <v>No_Start</v>
      </c>
      <c r="H639" s="8" t="str">
        <f t="shared" si="33"/>
        <v>Yes</v>
      </c>
      <c r="I639" s="8">
        <f t="shared" si="34"/>
        <v>0.8</v>
      </c>
    </row>
    <row r="640" spans="1:9" ht="12.75" customHeight="1" x14ac:dyDescent="0.25">
      <c r="A640" s="1">
        <v>2003</v>
      </c>
      <c r="B640">
        <v>3</v>
      </c>
      <c r="C640" s="4">
        <v>27.85</v>
      </c>
      <c r="D640" s="4">
        <v>27.34</v>
      </c>
      <c r="E640" s="4">
        <v>0.51</v>
      </c>
      <c r="F640" s="6">
        <f>IF(INDEX(Nino34_long!$B$82:$M$146,INT((ROW($A640)-ROW($A$2))/12)+1,MOD(ROW($A640)-ROW($A$2),12)+1)=-99.99,"",INDEX(Nino34_long!$B$82:$M$146,INT((ROW($A640)-ROW($A$2))/12)+1,MOD(ROW($A640)-ROW($A$2),12)+1))</f>
        <v>27.74</v>
      </c>
      <c r="G640" s="8" t="str">
        <f t="shared" si="32"/>
        <v>No_Start</v>
      </c>
      <c r="H640" s="8" t="str">
        <f t="shared" si="33"/>
        <v>Yes</v>
      </c>
      <c r="I640" s="8">
        <f t="shared" si="34"/>
        <v>0.51</v>
      </c>
    </row>
    <row r="641" spans="1:9" ht="12.75" customHeight="1" x14ac:dyDescent="0.25">
      <c r="A641" s="1">
        <v>2003</v>
      </c>
      <c r="B641">
        <v>4</v>
      </c>
      <c r="C641" s="4">
        <v>27.75</v>
      </c>
      <c r="D641" s="4">
        <v>27.81</v>
      </c>
      <c r="E641" s="4">
        <v>-0.05</v>
      </c>
      <c r="F641" s="6">
        <f>IF(INDEX(Nino34_long!$B$82:$M$146,INT((ROW($A641)-ROW($A$2))/12)+1,MOD(ROW($A641)-ROW($A$2),12)+1)=-99.99,"",INDEX(Nino34_long!$B$82:$M$146,INT((ROW($A641)-ROW($A$2))/12)+1,MOD(ROW($A641)-ROW($A$2),12)+1))</f>
        <v>27.74</v>
      </c>
      <c r="G641" s="8" t="str">
        <f t="shared" si="32"/>
        <v>No_Start</v>
      </c>
      <c r="H641" s="8" t="str">
        <f t="shared" si="33"/>
        <v>No_</v>
      </c>
      <c r="I641" s="8">
        <f t="shared" si="34"/>
        <v>0.5</v>
      </c>
    </row>
    <row r="642" spans="1:9" ht="12.75" customHeight="1" x14ac:dyDescent="0.25">
      <c r="A642" s="1">
        <v>2003</v>
      </c>
      <c r="B642">
        <v>5</v>
      </c>
      <c r="C642" s="4">
        <v>27.43</v>
      </c>
      <c r="D642" s="4">
        <v>27.91</v>
      </c>
      <c r="E642" s="4">
        <v>-0.49</v>
      </c>
      <c r="F642" s="6">
        <f>IF(INDEX(Nino34_long!$B$82:$M$146,INT((ROW($A642)-ROW($A$2))/12)+1,MOD(ROW($A642)-ROW($A$2),12)+1)=-99.99,"",INDEX(Nino34_long!$B$82:$M$146,INT((ROW($A642)-ROW($A$2))/12)+1,MOD(ROW($A642)-ROW($A$2),12)+1))</f>
        <v>27.34</v>
      </c>
      <c r="G642" s="8" t="str">
        <f t="shared" si="32"/>
        <v>No_Start</v>
      </c>
      <c r="H642" s="8" t="str">
        <f t="shared" si="33"/>
        <v>No_</v>
      </c>
      <c r="I642" s="8">
        <f t="shared" si="34"/>
        <v>0.5</v>
      </c>
    </row>
    <row r="643" spans="1:9" ht="12.75" customHeight="1" x14ac:dyDescent="0.25">
      <c r="A643" s="1">
        <v>2003</v>
      </c>
      <c r="B643">
        <v>6</v>
      </c>
      <c r="C643" s="4">
        <v>27.57</v>
      </c>
      <c r="D643" s="4">
        <v>27.69</v>
      </c>
      <c r="E643" s="4">
        <v>-0.12</v>
      </c>
      <c r="F643" s="6">
        <f>IF(INDEX(Nino34_long!$B$82:$M$146,INT((ROW($A643)-ROW($A$2))/12)+1,MOD(ROW($A643)-ROW($A$2),12)+1)=-99.99,"",INDEX(Nino34_long!$B$82:$M$146,INT((ROW($A643)-ROW($A$2))/12)+1,MOD(ROW($A643)-ROW($A$2),12)+1))</f>
        <v>27.5</v>
      </c>
      <c r="G643" s="8" t="str">
        <f t="shared" ref="G643:G706" si="35">IF(AND(E642&lt;0.5,E643&gt;=0.5,E644&gt;=0.5,E645&gt;=0.5,E646&gt;=0.5,E647&gt;=0.5),"Start_ElNino", "No_Start")</f>
        <v>No_Start</v>
      </c>
      <c r="H643" s="8" t="str">
        <f t="shared" ref="H643:H706" si="36">IF(AND(OR(G643="Start_ElNino",H642="Yes"),E643&gt;=0.5),"Yes","No_")</f>
        <v>No_</v>
      </c>
      <c r="I643" s="8">
        <f t="shared" ref="I643:I706" si="37">IF(H643="No_",0.5,E643)</f>
        <v>0.5</v>
      </c>
    </row>
    <row r="644" spans="1:9" ht="12.75" customHeight="1" x14ac:dyDescent="0.25">
      <c r="A644" s="1">
        <v>2003</v>
      </c>
      <c r="B644">
        <v>7</v>
      </c>
      <c r="C644" s="4">
        <v>27.67</v>
      </c>
      <c r="D644" s="4">
        <v>27.28</v>
      </c>
      <c r="E644" s="4">
        <v>0.39</v>
      </c>
      <c r="F644" s="6">
        <f>IF(INDEX(Nino34_long!$B$82:$M$146,INT((ROW($A644)-ROW($A$2))/12)+1,MOD(ROW($A644)-ROW($A$2),12)+1)=-99.99,"",INDEX(Nino34_long!$B$82:$M$146,INT((ROW($A644)-ROW($A$2))/12)+1,MOD(ROW($A644)-ROW($A$2),12)+1))</f>
        <v>27.37</v>
      </c>
      <c r="G644" s="8" t="str">
        <f t="shared" si="35"/>
        <v>No_Start</v>
      </c>
      <c r="H644" s="8" t="str">
        <f t="shared" si="36"/>
        <v>No_</v>
      </c>
      <c r="I644" s="8">
        <f t="shared" si="37"/>
        <v>0.5</v>
      </c>
    </row>
    <row r="645" spans="1:9" ht="12.75" customHeight="1" x14ac:dyDescent="0.25">
      <c r="A645" s="1">
        <v>2003</v>
      </c>
      <c r="B645">
        <v>8</v>
      </c>
      <c r="C645" s="4">
        <v>27.33</v>
      </c>
      <c r="D645" s="4">
        <v>26.92</v>
      </c>
      <c r="E645" s="4">
        <v>0.41</v>
      </c>
      <c r="F645" s="6">
        <f>IF(INDEX(Nino34_long!$B$82:$M$146,INT((ROW($A645)-ROW($A$2))/12)+1,MOD(ROW($A645)-ROW($A$2),12)+1)=-99.99,"",INDEX(Nino34_long!$B$82:$M$146,INT((ROW($A645)-ROW($A$2))/12)+1,MOD(ROW($A645)-ROW($A$2),12)+1))</f>
        <v>26.92</v>
      </c>
      <c r="G645" s="8" t="str">
        <f t="shared" si="35"/>
        <v>No_Start</v>
      </c>
      <c r="H645" s="8" t="str">
        <f t="shared" si="36"/>
        <v>No_</v>
      </c>
      <c r="I645" s="8">
        <f t="shared" si="37"/>
        <v>0.5</v>
      </c>
    </row>
    <row r="646" spans="1:9" ht="12.75" customHeight="1" x14ac:dyDescent="0.25">
      <c r="A646" s="1">
        <v>2003</v>
      </c>
      <c r="B646">
        <v>9</v>
      </c>
      <c r="C646" s="4">
        <v>27.11</v>
      </c>
      <c r="D646" s="4">
        <v>26.83</v>
      </c>
      <c r="E646" s="4">
        <v>0.28000000000000003</v>
      </c>
      <c r="F646" s="6">
        <f>IF(INDEX(Nino34_long!$B$82:$M$146,INT((ROW($A646)-ROW($A$2))/12)+1,MOD(ROW($A646)-ROW($A$2),12)+1)=-99.99,"",INDEX(Nino34_long!$B$82:$M$146,INT((ROW($A646)-ROW($A$2))/12)+1,MOD(ROW($A646)-ROW($A$2),12)+1))</f>
        <v>26.9</v>
      </c>
      <c r="G646" s="8" t="str">
        <f t="shared" si="35"/>
        <v>No_Start</v>
      </c>
      <c r="H646" s="8" t="str">
        <f t="shared" si="36"/>
        <v>No_</v>
      </c>
      <c r="I646" s="8">
        <f t="shared" si="37"/>
        <v>0.5</v>
      </c>
    </row>
    <row r="647" spans="1:9" ht="12.75" customHeight="1" x14ac:dyDescent="0.25">
      <c r="A647" s="1">
        <v>2003</v>
      </c>
      <c r="B647">
        <v>10</v>
      </c>
      <c r="C647" s="4">
        <v>27.33</v>
      </c>
      <c r="D647" s="4">
        <v>26.79</v>
      </c>
      <c r="E647" s="4">
        <v>0.54</v>
      </c>
      <c r="F647" s="6">
        <f>IF(INDEX(Nino34_long!$B$82:$M$146,INT((ROW($A647)-ROW($A$2))/12)+1,MOD(ROW($A647)-ROW($A$2),12)+1)=-99.99,"",INDEX(Nino34_long!$B$82:$M$146,INT((ROW($A647)-ROW($A$2))/12)+1,MOD(ROW($A647)-ROW($A$2),12)+1))</f>
        <v>27.19</v>
      </c>
      <c r="G647" s="8" t="str">
        <f t="shared" si="35"/>
        <v>No_Start</v>
      </c>
      <c r="H647" s="8" t="str">
        <f t="shared" si="36"/>
        <v>No_</v>
      </c>
      <c r="I647" s="8">
        <f t="shared" si="37"/>
        <v>0.5</v>
      </c>
    </row>
    <row r="648" spans="1:9" ht="12.75" customHeight="1" x14ac:dyDescent="0.25">
      <c r="A648" s="1">
        <v>2003</v>
      </c>
      <c r="B648">
        <v>11</v>
      </c>
      <c r="C648" s="4">
        <v>27.14</v>
      </c>
      <c r="D648" s="4">
        <v>26.74</v>
      </c>
      <c r="E648" s="4">
        <v>0.4</v>
      </c>
      <c r="F648" s="6">
        <f>IF(INDEX(Nino34_long!$B$82:$M$146,INT((ROW($A648)-ROW($A$2))/12)+1,MOD(ROW($A648)-ROW($A$2),12)+1)=-99.99,"",INDEX(Nino34_long!$B$82:$M$146,INT((ROW($A648)-ROW($A$2))/12)+1,MOD(ROW($A648)-ROW($A$2),12)+1))</f>
        <v>27.05</v>
      </c>
      <c r="G648" s="8" t="str">
        <f t="shared" si="35"/>
        <v>No_Start</v>
      </c>
      <c r="H648" s="8" t="str">
        <f t="shared" si="36"/>
        <v>No_</v>
      </c>
      <c r="I648" s="8">
        <f t="shared" si="37"/>
        <v>0.5</v>
      </c>
    </row>
    <row r="649" spans="1:9" ht="12.75" customHeight="1" x14ac:dyDescent="0.25">
      <c r="A649" s="1">
        <v>2003</v>
      </c>
      <c r="B649">
        <v>12</v>
      </c>
      <c r="C649" s="4">
        <v>27.07</v>
      </c>
      <c r="D649" s="4">
        <v>26.69</v>
      </c>
      <c r="E649" s="4">
        <v>0.38</v>
      </c>
      <c r="F649" s="6">
        <f>IF(INDEX(Nino34_long!$B$82:$M$146,INT((ROW($A649)-ROW($A$2))/12)+1,MOD(ROW($A649)-ROW($A$2),12)+1)=-99.99,"",INDEX(Nino34_long!$B$82:$M$146,INT((ROW($A649)-ROW($A$2))/12)+1,MOD(ROW($A649)-ROW($A$2),12)+1))</f>
        <v>26.91</v>
      </c>
      <c r="G649" s="8" t="str">
        <f t="shared" si="35"/>
        <v>No_Start</v>
      </c>
      <c r="H649" s="8" t="str">
        <f t="shared" si="36"/>
        <v>No_</v>
      </c>
      <c r="I649" s="8">
        <f t="shared" si="37"/>
        <v>0.5</v>
      </c>
    </row>
    <row r="650" spans="1:9" ht="12.75" customHeight="1" x14ac:dyDescent="0.25">
      <c r="A650" s="1">
        <v>2004</v>
      </c>
      <c r="B650">
        <v>1</v>
      </c>
      <c r="C650" s="4">
        <v>26.93</v>
      </c>
      <c r="D650" s="4">
        <v>26.68</v>
      </c>
      <c r="E650" s="4">
        <v>0.25</v>
      </c>
      <c r="F650" s="6">
        <f>IF(INDEX(Nino34_long!$B$82:$M$146,INT((ROW($A650)-ROW($A$2))/12)+1,MOD(ROW($A650)-ROW($A$2),12)+1)=-99.99,"",INDEX(Nino34_long!$B$82:$M$146,INT((ROW($A650)-ROW($A$2))/12)+1,MOD(ROW($A650)-ROW($A$2),12)+1))</f>
        <v>26.84</v>
      </c>
      <c r="G650" s="8" t="str">
        <f t="shared" si="35"/>
        <v>No_Start</v>
      </c>
      <c r="H650" s="8" t="str">
        <f t="shared" si="36"/>
        <v>No_</v>
      </c>
      <c r="I650" s="8">
        <f t="shared" si="37"/>
        <v>0.5</v>
      </c>
    </row>
    <row r="651" spans="1:9" ht="12.75" customHeight="1" x14ac:dyDescent="0.25">
      <c r="A651" s="1">
        <v>2004</v>
      </c>
      <c r="B651">
        <v>2</v>
      </c>
      <c r="C651" s="4">
        <v>27.07</v>
      </c>
      <c r="D651" s="4">
        <v>26.84</v>
      </c>
      <c r="E651" s="4">
        <v>0.23</v>
      </c>
      <c r="F651" s="6">
        <f>IF(INDEX(Nino34_long!$B$82:$M$146,INT((ROW($A651)-ROW($A$2))/12)+1,MOD(ROW($A651)-ROW($A$2),12)+1)=-99.99,"",INDEX(Nino34_long!$B$82:$M$146,INT((ROW($A651)-ROW($A$2))/12)+1,MOD(ROW($A651)-ROW($A$2),12)+1))</f>
        <v>26.93</v>
      </c>
      <c r="G651" s="8" t="str">
        <f t="shared" si="35"/>
        <v>No_Start</v>
      </c>
      <c r="H651" s="8" t="str">
        <f t="shared" si="36"/>
        <v>No_</v>
      </c>
      <c r="I651" s="8">
        <f t="shared" si="37"/>
        <v>0.5</v>
      </c>
    </row>
    <row r="652" spans="1:9" ht="12.75" customHeight="1" x14ac:dyDescent="0.25">
      <c r="A652" s="1">
        <v>2004</v>
      </c>
      <c r="B652">
        <v>3</v>
      </c>
      <c r="C652" s="4">
        <v>27.42</v>
      </c>
      <c r="D652" s="4">
        <v>27.34</v>
      </c>
      <c r="E652" s="4">
        <v>0.08</v>
      </c>
      <c r="F652" s="6">
        <f>IF(INDEX(Nino34_long!$B$82:$M$146,INT((ROW($A652)-ROW($A$2))/12)+1,MOD(ROW($A652)-ROW($A$2),12)+1)=-99.99,"",INDEX(Nino34_long!$B$82:$M$146,INT((ROW($A652)-ROW($A$2))/12)+1,MOD(ROW($A652)-ROW($A$2),12)+1))</f>
        <v>27.16</v>
      </c>
      <c r="G652" s="8" t="str">
        <f t="shared" si="35"/>
        <v>No_Start</v>
      </c>
      <c r="H652" s="8" t="str">
        <f t="shared" si="36"/>
        <v>No_</v>
      </c>
      <c r="I652" s="8">
        <f t="shared" si="37"/>
        <v>0.5</v>
      </c>
    </row>
    <row r="653" spans="1:9" ht="12.75" customHeight="1" x14ac:dyDescent="0.25">
      <c r="A653" s="1">
        <v>2004</v>
      </c>
      <c r="B653">
        <v>4</v>
      </c>
      <c r="C653" s="4">
        <v>27.93</v>
      </c>
      <c r="D653" s="4">
        <v>27.81</v>
      </c>
      <c r="E653" s="4">
        <v>0.12</v>
      </c>
      <c r="F653" s="6">
        <f>IF(INDEX(Nino34_long!$B$82:$M$146,INT((ROW($A653)-ROW($A$2))/12)+1,MOD(ROW($A653)-ROW($A$2),12)+1)=-99.99,"",INDEX(Nino34_long!$B$82:$M$146,INT((ROW($A653)-ROW($A$2))/12)+1,MOD(ROW($A653)-ROW($A$2),12)+1))</f>
        <v>27.83</v>
      </c>
      <c r="G653" s="8" t="str">
        <f t="shared" si="35"/>
        <v>No_Start</v>
      </c>
      <c r="H653" s="8" t="str">
        <f t="shared" si="36"/>
        <v>No_</v>
      </c>
      <c r="I653" s="8">
        <f t="shared" si="37"/>
        <v>0.5</v>
      </c>
    </row>
    <row r="654" spans="1:9" ht="12.75" customHeight="1" x14ac:dyDescent="0.25">
      <c r="A654" s="1">
        <v>2004</v>
      </c>
      <c r="B654">
        <v>5</v>
      </c>
      <c r="C654" s="4">
        <v>28.03</v>
      </c>
      <c r="D654" s="4">
        <v>27.91</v>
      </c>
      <c r="E654" s="4">
        <v>0.12</v>
      </c>
      <c r="F654" s="6">
        <f>IF(INDEX(Nino34_long!$B$82:$M$146,INT((ROW($A654)-ROW($A$2))/12)+1,MOD(ROW($A654)-ROW($A$2),12)+1)=-99.99,"",INDEX(Nino34_long!$B$82:$M$146,INT((ROW($A654)-ROW($A$2))/12)+1,MOD(ROW($A654)-ROW($A$2),12)+1))</f>
        <v>27.96</v>
      </c>
      <c r="G654" s="8" t="str">
        <f t="shared" si="35"/>
        <v>No_Start</v>
      </c>
      <c r="H654" s="8" t="str">
        <f t="shared" si="36"/>
        <v>No_</v>
      </c>
      <c r="I654" s="8">
        <f t="shared" si="37"/>
        <v>0.5</v>
      </c>
    </row>
    <row r="655" spans="1:9" ht="12.75" customHeight="1" x14ac:dyDescent="0.25">
      <c r="A655" s="1">
        <v>2004</v>
      </c>
      <c r="B655">
        <v>6</v>
      </c>
      <c r="C655" s="4">
        <v>27.94</v>
      </c>
      <c r="D655" s="4">
        <v>27.69</v>
      </c>
      <c r="E655" s="4">
        <v>0.25</v>
      </c>
      <c r="F655" s="6">
        <f>IF(INDEX(Nino34_long!$B$82:$M$146,INT((ROW($A655)-ROW($A$2))/12)+1,MOD(ROW($A655)-ROW($A$2),12)+1)=-99.99,"",INDEX(Nino34_long!$B$82:$M$146,INT((ROW($A655)-ROW($A$2))/12)+1,MOD(ROW($A655)-ROW($A$2),12)+1))</f>
        <v>27.82</v>
      </c>
      <c r="G655" s="8" t="str">
        <f t="shared" si="35"/>
        <v>No_Start</v>
      </c>
      <c r="H655" s="8" t="str">
        <f t="shared" si="36"/>
        <v>No_</v>
      </c>
      <c r="I655" s="8">
        <f t="shared" si="37"/>
        <v>0.5</v>
      </c>
    </row>
    <row r="656" spans="1:9" ht="12.75" customHeight="1" x14ac:dyDescent="0.25">
      <c r="A656" s="1">
        <v>2004</v>
      </c>
      <c r="B656">
        <v>7</v>
      </c>
      <c r="C656" s="4">
        <v>27.86</v>
      </c>
      <c r="D656" s="4">
        <v>27.28</v>
      </c>
      <c r="E656" s="4">
        <v>0.59</v>
      </c>
      <c r="F656" s="6">
        <f>IF(INDEX(Nino34_long!$B$82:$M$146,INT((ROW($A656)-ROW($A$2))/12)+1,MOD(ROW($A656)-ROW($A$2),12)+1)=-99.99,"",INDEX(Nino34_long!$B$82:$M$146,INT((ROW($A656)-ROW($A$2))/12)+1,MOD(ROW($A656)-ROW($A$2),12)+1))</f>
        <v>27.64</v>
      </c>
      <c r="G656" s="8" t="str">
        <f t="shared" si="35"/>
        <v>Start_ElNino</v>
      </c>
      <c r="H656" s="8" t="str">
        <f t="shared" si="36"/>
        <v>Yes</v>
      </c>
      <c r="I656" s="8">
        <f t="shared" si="37"/>
        <v>0.59</v>
      </c>
    </row>
    <row r="657" spans="1:9" ht="12.75" customHeight="1" x14ac:dyDescent="0.25">
      <c r="A657" s="1">
        <v>2004</v>
      </c>
      <c r="B657">
        <v>8</v>
      </c>
      <c r="C657" s="4">
        <v>27.66</v>
      </c>
      <c r="D657" s="4">
        <v>26.92</v>
      </c>
      <c r="E657" s="4">
        <v>0.74</v>
      </c>
      <c r="F657" s="6">
        <f>IF(INDEX(Nino34_long!$B$82:$M$146,INT((ROW($A657)-ROW($A$2))/12)+1,MOD(ROW($A657)-ROW($A$2),12)+1)=-99.99,"",INDEX(Nino34_long!$B$82:$M$146,INT((ROW($A657)-ROW($A$2))/12)+1,MOD(ROW($A657)-ROW($A$2),12)+1))</f>
        <v>27.54</v>
      </c>
      <c r="G657" s="8" t="str">
        <f t="shared" si="35"/>
        <v>No_Start</v>
      </c>
      <c r="H657" s="8" t="str">
        <f t="shared" si="36"/>
        <v>Yes</v>
      </c>
      <c r="I657" s="8">
        <f t="shared" si="37"/>
        <v>0.74</v>
      </c>
    </row>
    <row r="658" spans="1:9" ht="12.75" customHeight="1" x14ac:dyDescent="0.25">
      <c r="A658" s="1">
        <v>2004</v>
      </c>
      <c r="B658">
        <v>9</v>
      </c>
      <c r="C658" s="4">
        <v>27.58</v>
      </c>
      <c r="D658" s="4">
        <v>26.83</v>
      </c>
      <c r="E658" s="4">
        <v>0.76</v>
      </c>
      <c r="F658" s="6">
        <f>IF(INDEX(Nino34_long!$B$82:$M$146,INT((ROW($A658)-ROW($A$2))/12)+1,MOD(ROW($A658)-ROW($A$2),12)+1)=-99.99,"",INDEX(Nino34_long!$B$82:$M$146,INT((ROW($A658)-ROW($A$2))/12)+1,MOD(ROW($A658)-ROW($A$2),12)+1))</f>
        <v>27.42</v>
      </c>
      <c r="G658" s="8" t="str">
        <f t="shared" si="35"/>
        <v>No_Start</v>
      </c>
      <c r="H658" s="8" t="str">
        <f t="shared" si="36"/>
        <v>Yes</v>
      </c>
      <c r="I658" s="8">
        <f t="shared" si="37"/>
        <v>0.76</v>
      </c>
    </row>
    <row r="659" spans="1:9" ht="12.75" customHeight="1" x14ac:dyDescent="0.25">
      <c r="A659" s="1">
        <v>2004</v>
      </c>
      <c r="B659">
        <v>10</v>
      </c>
      <c r="C659" s="4">
        <v>27.55</v>
      </c>
      <c r="D659" s="4">
        <v>26.79</v>
      </c>
      <c r="E659" s="4">
        <v>0.76</v>
      </c>
      <c r="F659" s="6">
        <f>IF(INDEX(Nino34_long!$B$82:$M$146,INT((ROW($A659)-ROW($A$2))/12)+1,MOD(ROW($A659)-ROW($A$2),12)+1)=-99.99,"",INDEX(Nino34_long!$B$82:$M$146,INT((ROW($A659)-ROW($A$2))/12)+1,MOD(ROW($A659)-ROW($A$2),12)+1))</f>
        <v>27.46</v>
      </c>
      <c r="G659" s="8" t="str">
        <f t="shared" si="35"/>
        <v>No_Start</v>
      </c>
      <c r="H659" s="8" t="str">
        <f t="shared" si="36"/>
        <v>Yes</v>
      </c>
      <c r="I659" s="8">
        <f t="shared" si="37"/>
        <v>0.76</v>
      </c>
    </row>
    <row r="660" spans="1:9" ht="12.75" customHeight="1" x14ac:dyDescent="0.25">
      <c r="A660" s="1">
        <v>2004</v>
      </c>
      <c r="B660">
        <v>11</v>
      </c>
      <c r="C660" s="4">
        <v>27.39</v>
      </c>
      <c r="D660" s="4">
        <v>26.74</v>
      </c>
      <c r="E660" s="4">
        <v>0.65</v>
      </c>
      <c r="F660" s="6">
        <f>IF(INDEX(Nino34_long!$B$82:$M$146,INT((ROW($A660)-ROW($A$2))/12)+1,MOD(ROW($A660)-ROW($A$2),12)+1)=-99.99,"",INDEX(Nino34_long!$B$82:$M$146,INT((ROW($A660)-ROW($A$2))/12)+1,MOD(ROW($A660)-ROW($A$2),12)+1))</f>
        <v>27.27</v>
      </c>
      <c r="G660" s="8" t="str">
        <f t="shared" si="35"/>
        <v>No_Start</v>
      </c>
      <c r="H660" s="8" t="str">
        <f t="shared" si="36"/>
        <v>Yes</v>
      </c>
      <c r="I660" s="8">
        <f t="shared" si="37"/>
        <v>0.65</v>
      </c>
    </row>
    <row r="661" spans="1:9" ht="12.75" customHeight="1" x14ac:dyDescent="0.25">
      <c r="A661" s="1">
        <v>2004</v>
      </c>
      <c r="B661">
        <v>12</v>
      </c>
      <c r="C661" s="4">
        <v>27.4</v>
      </c>
      <c r="D661" s="4">
        <v>26.69</v>
      </c>
      <c r="E661" s="4">
        <v>0.71</v>
      </c>
      <c r="F661" s="6">
        <f>IF(INDEX(Nino34_long!$B$82:$M$146,INT((ROW($A661)-ROW($A$2))/12)+1,MOD(ROW($A661)-ROW($A$2),12)+1)=-99.99,"",INDEX(Nino34_long!$B$82:$M$146,INT((ROW($A661)-ROW($A$2))/12)+1,MOD(ROW($A661)-ROW($A$2),12)+1))</f>
        <v>27.3</v>
      </c>
      <c r="G661" s="8" t="str">
        <f t="shared" si="35"/>
        <v>No_Start</v>
      </c>
      <c r="H661" s="8" t="str">
        <f t="shared" si="36"/>
        <v>Yes</v>
      </c>
      <c r="I661" s="8">
        <f t="shared" si="37"/>
        <v>0.71</v>
      </c>
    </row>
    <row r="662" spans="1:9" ht="12.75" customHeight="1" x14ac:dyDescent="0.25">
      <c r="A662" s="1">
        <v>2005</v>
      </c>
      <c r="B662">
        <v>1</v>
      </c>
      <c r="C662" s="4">
        <v>27.32</v>
      </c>
      <c r="D662" s="4">
        <v>26.68</v>
      </c>
      <c r="E662" s="4">
        <v>0.64</v>
      </c>
      <c r="F662" s="6">
        <f>IF(INDEX(Nino34_long!$B$82:$M$146,INT((ROW($A662)-ROW($A$2))/12)+1,MOD(ROW($A662)-ROW($A$2),12)+1)=-99.99,"",INDEX(Nino34_long!$B$82:$M$146,INT((ROW($A662)-ROW($A$2))/12)+1,MOD(ROW($A662)-ROW($A$2),12)+1))</f>
        <v>27.14</v>
      </c>
      <c r="G662" s="8" t="str">
        <f t="shared" si="35"/>
        <v>No_Start</v>
      </c>
      <c r="H662" s="8" t="str">
        <f t="shared" si="36"/>
        <v>Yes</v>
      </c>
      <c r="I662" s="8">
        <f t="shared" si="37"/>
        <v>0.64</v>
      </c>
    </row>
    <row r="663" spans="1:9" ht="12.75" customHeight="1" x14ac:dyDescent="0.25">
      <c r="A663" s="1">
        <v>2005</v>
      </c>
      <c r="B663">
        <v>2</v>
      </c>
      <c r="C663" s="4">
        <v>27.18</v>
      </c>
      <c r="D663" s="4">
        <v>26.84</v>
      </c>
      <c r="E663" s="4">
        <v>0.34</v>
      </c>
      <c r="F663" s="6">
        <f>IF(INDEX(Nino34_long!$B$82:$M$146,INT((ROW($A663)-ROW($A$2))/12)+1,MOD(ROW($A663)-ROW($A$2),12)+1)=-99.99,"",INDEX(Nino34_long!$B$82:$M$146,INT((ROW($A663)-ROW($A$2))/12)+1,MOD(ROW($A663)-ROW($A$2),12)+1))</f>
        <v>27.02</v>
      </c>
      <c r="G663" s="8" t="str">
        <f t="shared" si="35"/>
        <v>No_Start</v>
      </c>
      <c r="H663" s="8" t="str">
        <f t="shared" si="36"/>
        <v>No_</v>
      </c>
      <c r="I663" s="8">
        <f t="shared" si="37"/>
        <v>0.5</v>
      </c>
    </row>
    <row r="664" spans="1:9" ht="12.75" customHeight="1" x14ac:dyDescent="0.25">
      <c r="A664" s="1">
        <v>2005</v>
      </c>
      <c r="B664">
        <v>3</v>
      </c>
      <c r="C664" s="4">
        <v>27.64</v>
      </c>
      <c r="D664" s="4">
        <v>27.34</v>
      </c>
      <c r="E664" s="4">
        <v>0.31</v>
      </c>
      <c r="F664" s="6">
        <f>IF(INDEX(Nino34_long!$B$82:$M$146,INT((ROW($A664)-ROW($A$2))/12)+1,MOD(ROW($A664)-ROW($A$2),12)+1)=-99.99,"",INDEX(Nino34_long!$B$82:$M$146,INT((ROW($A664)-ROW($A$2))/12)+1,MOD(ROW($A664)-ROW($A$2),12)+1))</f>
        <v>27.54</v>
      </c>
      <c r="G664" s="8" t="str">
        <f t="shared" si="35"/>
        <v>No_Start</v>
      </c>
      <c r="H664" s="8" t="str">
        <f t="shared" si="36"/>
        <v>No_</v>
      </c>
      <c r="I664" s="8">
        <f t="shared" si="37"/>
        <v>0.5</v>
      </c>
    </row>
    <row r="665" spans="1:9" ht="12.75" customHeight="1" x14ac:dyDescent="0.25">
      <c r="A665" s="1">
        <v>2005</v>
      </c>
      <c r="B665">
        <v>4</v>
      </c>
      <c r="C665" s="4">
        <v>28.03</v>
      </c>
      <c r="D665" s="4">
        <v>27.81</v>
      </c>
      <c r="E665" s="4">
        <v>0.23</v>
      </c>
      <c r="F665" s="6">
        <f>IF(INDEX(Nino34_long!$B$82:$M$146,INT((ROW($A665)-ROW($A$2))/12)+1,MOD(ROW($A665)-ROW($A$2),12)+1)=-99.99,"",INDEX(Nino34_long!$B$82:$M$146,INT((ROW($A665)-ROW($A$2))/12)+1,MOD(ROW($A665)-ROW($A$2),12)+1))</f>
        <v>28.05</v>
      </c>
      <c r="G665" s="8" t="str">
        <f t="shared" si="35"/>
        <v>No_Start</v>
      </c>
      <c r="H665" s="8" t="str">
        <f t="shared" si="36"/>
        <v>No_</v>
      </c>
      <c r="I665" s="8">
        <f t="shared" si="37"/>
        <v>0.5</v>
      </c>
    </row>
    <row r="666" spans="1:9" ht="12.75" customHeight="1" x14ac:dyDescent="0.25">
      <c r="A666" s="1">
        <v>2005</v>
      </c>
      <c r="B666">
        <v>5</v>
      </c>
      <c r="C666" s="4">
        <v>28.3</v>
      </c>
      <c r="D666" s="4">
        <v>27.91</v>
      </c>
      <c r="E666" s="4">
        <v>0.39</v>
      </c>
      <c r="F666" s="6">
        <f>IF(INDEX(Nino34_long!$B$82:$M$146,INT((ROW($A666)-ROW($A$2))/12)+1,MOD(ROW($A666)-ROW($A$2),12)+1)=-99.99,"",INDEX(Nino34_long!$B$82:$M$146,INT((ROW($A666)-ROW($A$2))/12)+1,MOD(ROW($A666)-ROW($A$2),12)+1))</f>
        <v>28.16</v>
      </c>
      <c r="G666" s="8" t="str">
        <f t="shared" si="35"/>
        <v>No_Start</v>
      </c>
      <c r="H666" s="8" t="str">
        <f t="shared" si="36"/>
        <v>No_</v>
      </c>
      <c r="I666" s="8">
        <f t="shared" si="37"/>
        <v>0.5</v>
      </c>
    </row>
    <row r="667" spans="1:9" ht="12.75" customHeight="1" x14ac:dyDescent="0.25">
      <c r="A667" s="1">
        <v>2005</v>
      </c>
      <c r="B667">
        <v>6</v>
      </c>
      <c r="C667" s="4">
        <v>27.99</v>
      </c>
      <c r="D667" s="4">
        <v>27.69</v>
      </c>
      <c r="E667" s="4">
        <v>0.3</v>
      </c>
      <c r="F667" s="6">
        <f>IF(INDEX(Nino34_long!$B$82:$M$146,INT((ROW($A667)-ROW($A$2))/12)+1,MOD(ROW($A667)-ROW($A$2),12)+1)=-99.99,"",INDEX(Nino34_long!$B$82:$M$146,INT((ROW($A667)-ROW($A$2))/12)+1,MOD(ROW($A667)-ROW($A$2),12)+1))</f>
        <v>27.91</v>
      </c>
      <c r="G667" s="8" t="str">
        <f t="shared" si="35"/>
        <v>No_Start</v>
      </c>
      <c r="H667" s="8" t="str">
        <f t="shared" si="36"/>
        <v>No_</v>
      </c>
      <c r="I667" s="8">
        <f t="shared" si="37"/>
        <v>0.5</v>
      </c>
    </row>
    <row r="668" spans="1:9" ht="12.75" customHeight="1" x14ac:dyDescent="0.25">
      <c r="A668" s="1">
        <v>2005</v>
      </c>
      <c r="B668">
        <v>7</v>
      </c>
      <c r="C668" s="4">
        <v>27.45</v>
      </c>
      <c r="D668" s="4">
        <v>27.28</v>
      </c>
      <c r="E668" s="4">
        <v>0.18</v>
      </c>
      <c r="F668" s="6">
        <f>IF(INDEX(Nino34_long!$B$82:$M$146,INT((ROW($A668)-ROW($A$2))/12)+1,MOD(ROW($A668)-ROW($A$2),12)+1)=-99.99,"",INDEX(Nino34_long!$B$82:$M$146,INT((ROW($A668)-ROW($A$2))/12)+1,MOD(ROW($A668)-ROW($A$2),12)+1))</f>
        <v>27.22</v>
      </c>
      <c r="G668" s="8" t="str">
        <f t="shared" si="35"/>
        <v>No_Start</v>
      </c>
      <c r="H668" s="8" t="str">
        <f t="shared" si="36"/>
        <v>No_</v>
      </c>
      <c r="I668" s="8">
        <f t="shared" si="37"/>
        <v>0.5</v>
      </c>
    </row>
    <row r="669" spans="1:9" ht="12.75" customHeight="1" x14ac:dyDescent="0.25">
      <c r="A669" s="1">
        <v>2005</v>
      </c>
      <c r="B669">
        <v>8</v>
      </c>
      <c r="C669" s="4">
        <v>27.12</v>
      </c>
      <c r="D669" s="4">
        <v>26.92</v>
      </c>
      <c r="E669" s="4">
        <v>0.19</v>
      </c>
      <c r="F669" s="6">
        <f>IF(INDEX(Nino34_long!$B$82:$M$146,INT((ROW($A669)-ROW($A$2))/12)+1,MOD(ROW($A669)-ROW($A$2),12)+1)=-99.99,"",INDEX(Nino34_long!$B$82:$M$146,INT((ROW($A669)-ROW($A$2))/12)+1,MOD(ROW($A669)-ROW($A$2),12)+1))</f>
        <v>26.83</v>
      </c>
      <c r="G669" s="8" t="str">
        <f t="shared" si="35"/>
        <v>No_Start</v>
      </c>
      <c r="H669" s="8" t="str">
        <f t="shared" si="36"/>
        <v>No_</v>
      </c>
      <c r="I669" s="8">
        <f t="shared" si="37"/>
        <v>0.5</v>
      </c>
    </row>
    <row r="670" spans="1:9" ht="12.75" customHeight="1" x14ac:dyDescent="0.25">
      <c r="A670" s="1">
        <v>2005</v>
      </c>
      <c r="B670">
        <v>9</v>
      </c>
      <c r="C670" s="4">
        <v>26.8</v>
      </c>
      <c r="D670" s="4">
        <v>26.83</v>
      </c>
      <c r="E670" s="4">
        <v>-0.03</v>
      </c>
      <c r="F670" s="6">
        <f>IF(INDEX(Nino34_long!$B$82:$M$146,INT((ROW($A670)-ROW($A$2))/12)+1,MOD(ROW($A670)-ROW($A$2),12)+1)=-99.99,"",INDEX(Nino34_long!$B$82:$M$146,INT((ROW($A670)-ROW($A$2))/12)+1,MOD(ROW($A670)-ROW($A$2),12)+1))</f>
        <v>26.67</v>
      </c>
      <c r="G670" s="8" t="str">
        <f t="shared" si="35"/>
        <v>No_Start</v>
      </c>
      <c r="H670" s="8" t="str">
        <f t="shared" si="36"/>
        <v>No_</v>
      </c>
      <c r="I670" s="8">
        <f t="shared" si="37"/>
        <v>0.5</v>
      </c>
    </row>
    <row r="671" spans="1:9" ht="12.75" customHeight="1" x14ac:dyDescent="0.25">
      <c r="A671" s="1">
        <v>2005</v>
      </c>
      <c r="B671">
        <v>10</v>
      </c>
      <c r="C671" s="4">
        <v>26.72</v>
      </c>
      <c r="D671" s="4">
        <v>26.79</v>
      </c>
      <c r="E671" s="4">
        <v>-7.0000000000000007E-2</v>
      </c>
      <c r="F671" s="6">
        <f>IF(INDEX(Nino34_long!$B$82:$M$146,INT((ROW($A671)-ROW($A$2))/12)+1,MOD(ROW($A671)-ROW($A$2),12)+1)=-99.99,"",INDEX(Nino34_long!$B$82:$M$146,INT((ROW($A671)-ROW($A$2))/12)+1,MOD(ROW($A671)-ROW($A$2),12)+1))</f>
        <v>26.59</v>
      </c>
      <c r="G671" s="8" t="str">
        <f t="shared" si="35"/>
        <v>No_Start</v>
      </c>
      <c r="H671" s="8" t="str">
        <f t="shared" si="36"/>
        <v>No_</v>
      </c>
      <c r="I671" s="8">
        <f t="shared" si="37"/>
        <v>0.5</v>
      </c>
    </row>
    <row r="672" spans="1:9" ht="12.75" customHeight="1" x14ac:dyDescent="0.25">
      <c r="A672" s="1">
        <v>2005</v>
      </c>
      <c r="B672">
        <v>11</v>
      </c>
      <c r="C672" s="4">
        <v>26.13</v>
      </c>
      <c r="D672" s="4">
        <v>26.74</v>
      </c>
      <c r="E672" s="4">
        <v>-0.61</v>
      </c>
      <c r="F672" s="6">
        <f>IF(INDEX(Nino34_long!$B$82:$M$146,INT((ROW($A672)-ROW($A$2))/12)+1,MOD(ROW($A672)-ROW($A$2),12)+1)=-99.99,"",INDEX(Nino34_long!$B$82:$M$146,INT((ROW($A672)-ROW($A$2))/12)+1,MOD(ROW($A672)-ROW($A$2),12)+1))</f>
        <v>26.21</v>
      </c>
      <c r="G672" s="8" t="str">
        <f t="shared" si="35"/>
        <v>No_Start</v>
      </c>
      <c r="H672" s="8" t="str">
        <f t="shared" si="36"/>
        <v>No_</v>
      </c>
      <c r="I672" s="8">
        <f t="shared" si="37"/>
        <v>0.5</v>
      </c>
    </row>
    <row r="673" spans="1:9" ht="12.75" customHeight="1" x14ac:dyDescent="0.25">
      <c r="A673" s="1">
        <v>2005</v>
      </c>
      <c r="B673">
        <v>12</v>
      </c>
      <c r="C673" s="4">
        <v>25.81</v>
      </c>
      <c r="D673" s="4">
        <v>26.69</v>
      </c>
      <c r="E673" s="4">
        <v>-0.88</v>
      </c>
      <c r="F673" s="6">
        <f>IF(INDEX(Nino34_long!$B$82:$M$146,INT((ROW($A673)-ROW($A$2))/12)+1,MOD(ROW($A673)-ROW($A$2),12)+1)=-99.99,"",INDEX(Nino34_long!$B$82:$M$146,INT((ROW($A673)-ROW($A$2))/12)+1,MOD(ROW($A673)-ROW($A$2),12)+1))</f>
        <v>25.83</v>
      </c>
      <c r="G673" s="8" t="str">
        <f t="shared" si="35"/>
        <v>No_Start</v>
      </c>
      <c r="H673" s="8" t="str">
        <f t="shared" si="36"/>
        <v>No_</v>
      </c>
      <c r="I673" s="8">
        <f t="shared" si="37"/>
        <v>0.5</v>
      </c>
    </row>
    <row r="674" spans="1:9" ht="12.75" customHeight="1" x14ac:dyDescent="0.25">
      <c r="A674" s="1">
        <v>2006</v>
      </c>
      <c r="B674">
        <v>1</v>
      </c>
      <c r="C674" s="4">
        <v>25.67</v>
      </c>
      <c r="D674" s="4">
        <v>26.68</v>
      </c>
      <c r="E674" s="4">
        <v>-1.01</v>
      </c>
      <c r="F674" s="6">
        <f>IF(INDEX(Nino34_long!$B$82:$M$146,INT((ROW($A674)-ROW($A$2))/12)+1,MOD(ROW($A674)-ROW($A$2),12)+1)=-99.99,"",INDEX(Nino34_long!$B$82:$M$146,INT((ROW($A674)-ROW($A$2))/12)+1,MOD(ROW($A674)-ROW($A$2),12)+1))</f>
        <v>25.6</v>
      </c>
      <c r="G674" s="8" t="str">
        <f t="shared" si="35"/>
        <v>No_Start</v>
      </c>
      <c r="H674" s="8" t="str">
        <f t="shared" si="36"/>
        <v>No_</v>
      </c>
      <c r="I674" s="8">
        <f t="shared" si="37"/>
        <v>0.5</v>
      </c>
    </row>
    <row r="675" spans="1:9" ht="12.75" customHeight="1" x14ac:dyDescent="0.25">
      <c r="A675" s="1">
        <v>2006</v>
      </c>
      <c r="B675">
        <v>2</v>
      </c>
      <c r="C675" s="4">
        <v>26.16</v>
      </c>
      <c r="D675" s="4">
        <v>26.84</v>
      </c>
      <c r="E675" s="4">
        <v>-0.68</v>
      </c>
      <c r="F675" s="6">
        <f>IF(INDEX(Nino34_long!$B$82:$M$146,INT((ROW($A675)-ROW($A$2))/12)+1,MOD(ROW($A675)-ROW($A$2),12)+1)=-99.99,"",INDEX(Nino34_long!$B$82:$M$146,INT((ROW($A675)-ROW($A$2))/12)+1,MOD(ROW($A675)-ROW($A$2),12)+1))</f>
        <v>26.05</v>
      </c>
      <c r="G675" s="8" t="str">
        <f t="shared" si="35"/>
        <v>No_Start</v>
      </c>
      <c r="H675" s="8" t="str">
        <f t="shared" si="36"/>
        <v>No_</v>
      </c>
      <c r="I675" s="8">
        <f t="shared" si="37"/>
        <v>0.5</v>
      </c>
    </row>
    <row r="676" spans="1:9" ht="12.75" customHeight="1" x14ac:dyDescent="0.25">
      <c r="A676" s="1">
        <v>2006</v>
      </c>
      <c r="B676">
        <v>3</v>
      </c>
      <c r="C676" s="4">
        <v>26.82</v>
      </c>
      <c r="D676" s="4">
        <v>27.34</v>
      </c>
      <c r="E676" s="4">
        <v>-0.52</v>
      </c>
      <c r="F676" s="6">
        <f>IF(INDEX(Nino34_long!$B$82:$M$146,INT((ROW($A676)-ROW($A$2))/12)+1,MOD(ROW($A676)-ROW($A$2),12)+1)=-99.99,"",INDEX(Nino34_long!$B$82:$M$146,INT((ROW($A676)-ROW($A$2))/12)+1,MOD(ROW($A676)-ROW($A$2),12)+1))</f>
        <v>26.53</v>
      </c>
      <c r="G676" s="8" t="str">
        <f t="shared" si="35"/>
        <v>No_Start</v>
      </c>
      <c r="H676" s="8" t="str">
        <f t="shared" si="36"/>
        <v>No_</v>
      </c>
      <c r="I676" s="8">
        <f t="shared" si="37"/>
        <v>0.5</v>
      </c>
    </row>
    <row r="677" spans="1:9" ht="12.75" customHeight="1" x14ac:dyDescent="0.25">
      <c r="A677" s="1">
        <v>2006</v>
      </c>
      <c r="B677">
        <v>4</v>
      </c>
      <c r="C677" s="4">
        <v>27.55</v>
      </c>
      <c r="D677" s="4">
        <v>27.81</v>
      </c>
      <c r="E677" s="4">
        <v>-0.26</v>
      </c>
      <c r="F677" s="6">
        <f>IF(INDEX(Nino34_long!$B$82:$M$146,INT((ROW($A677)-ROW($A$2))/12)+1,MOD(ROW($A677)-ROW($A$2),12)+1)=-99.99,"",INDEX(Nino34_long!$B$82:$M$146,INT((ROW($A677)-ROW($A$2))/12)+1,MOD(ROW($A677)-ROW($A$2),12)+1))</f>
        <v>27.47</v>
      </c>
      <c r="G677" s="8" t="str">
        <f t="shared" si="35"/>
        <v>No_Start</v>
      </c>
      <c r="H677" s="8" t="str">
        <f t="shared" si="36"/>
        <v>No_</v>
      </c>
      <c r="I677" s="8">
        <f t="shared" si="37"/>
        <v>0.5</v>
      </c>
    </row>
    <row r="678" spans="1:9" ht="12.75" customHeight="1" x14ac:dyDescent="0.25">
      <c r="A678" s="1">
        <v>2006</v>
      </c>
      <c r="B678">
        <v>5</v>
      </c>
      <c r="C678" s="4">
        <v>27.92</v>
      </c>
      <c r="D678" s="4">
        <v>27.91</v>
      </c>
      <c r="E678" s="4">
        <v>0.01</v>
      </c>
      <c r="F678" s="6">
        <f>IF(INDEX(Nino34_long!$B$82:$M$146,INT((ROW($A678)-ROW($A$2))/12)+1,MOD(ROW($A678)-ROW($A$2),12)+1)=-99.99,"",INDEX(Nino34_long!$B$82:$M$146,INT((ROW($A678)-ROW($A$2))/12)+1,MOD(ROW($A678)-ROW($A$2),12)+1))</f>
        <v>27.76</v>
      </c>
      <c r="G678" s="8" t="str">
        <f t="shared" si="35"/>
        <v>No_Start</v>
      </c>
      <c r="H678" s="8" t="str">
        <f t="shared" si="36"/>
        <v>No_</v>
      </c>
      <c r="I678" s="8">
        <f t="shared" si="37"/>
        <v>0.5</v>
      </c>
    </row>
    <row r="679" spans="1:9" ht="12.75" customHeight="1" x14ac:dyDescent="0.25">
      <c r="A679" s="1">
        <v>2006</v>
      </c>
      <c r="B679">
        <v>6</v>
      </c>
      <c r="C679" s="4">
        <v>27.83</v>
      </c>
      <c r="D679" s="4">
        <v>27.69</v>
      </c>
      <c r="E679" s="4">
        <v>0.14000000000000001</v>
      </c>
      <c r="F679" s="6">
        <f>IF(INDEX(Nino34_long!$B$82:$M$146,INT((ROW($A679)-ROW($A$2))/12)+1,MOD(ROW($A679)-ROW($A$2),12)+1)=-99.99,"",INDEX(Nino34_long!$B$82:$M$146,INT((ROW($A679)-ROW($A$2))/12)+1,MOD(ROW($A679)-ROW($A$2),12)+1))</f>
        <v>27.78</v>
      </c>
      <c r="G679" s="8" t="str">
        <f t="shared" si="35"/>
        <v>No_Start</v>
      </c>
      <c r="H679" s="8" t="str">
        <f t="shared" si="36"/>
        <v>No_</v>
      </c>
      <c r="I679" s="8">
        <f t="shared" si="37"/>
        <v>0.5</v>
      </c>
    </row>
    <row r="680" spans="1:9" ht="12.75" customHeight="1" x14ac:dyDescent="0.25">
      <c r="A680" s="1">
        <v>2006</v>
      </c>
      <c r="B680">
        <v>7</v>
      </c>
      <c r="C680" s="4">
        <v>27.37</v>
      </c>
      <c r="D680" s="4">
        <v>27.28</v>
      </c>
      <c r="E680" s="4">
        <v>0.1</v>
      </c>
      <c r="F680" s="6">
        <f>IF(INDEX(Nino34_long!$B$82:$M$146,INT((ROW($A680)-ROW($A$2))/12)+1,MOD(ROW($A680)-ROW($A$2),12)+1)=-99.99,"",INDEX(Nino34_long!$B$82:$M$146,INT((ROW($A680)-ROW($A$2))/12)+1,MOD(ROW($A680)-ROW($A$2),12)+1))</f>
        <v>27.25</v>
      </c>
      <c r="G680" s="8" t="str">
        <f t="shared" si="35"/>
        <v>No_Start</v>
      </c>
      <c r="H680" s="8" t="str">
        <f t="shared" si="36"/>
        <v>No_</v>
      </c>
      <c r="I680" s="8">
        <f t="shared" si="37"/>
        <v>0.5</v>
      </c>
    </row>
    <row r="681" spans="1:9" ht="12.75" customHeight="1" x14ac:dyDescent="0.25">
      <c r="A681" s="1">
        <v>2006</v>
      </c>
      <c r="B681">
        <v>8</v>
      </c>
      <c r="C681" s="4">
        <v>27.26</v>
      </c>
      <c r="D681" s="4">
        <v>26.92</v>
      </c>
      <c r="E681" s="4">
        <v>0.34</v>
      </c>
      <c r="F681" s="6">
        <f>IF(INDEX(Nino34_long!$B$82:$M$146,INT((ROW($A681)-ROW($A$2))/12)+1,MOD(ROW($A681)-ROW($A$2),12)+1)=-99.99,"",INDEX(Nino34_long!$B$82:$M$146,INT((ROW($A681)-ROW($A$2))/12)+1,MOD(ROW($A681)-ROW($A$2),12)+1))</f>
        <v>27.25</v>
      </c>
      <c r="G681" s="8" t="str">
        <f t="shared" si="35"/>
        <v>No_Start</v>
      </c>
      <c r="H681" s="8" t="str">
        <f t="shared" si="36"/>
        <v>No_</v>
      </c>
      <c r="I681" s="8">
        <f t="shared" si="37"/>
        <v>0.5</v>
      </c>
    </row>
    <row r="682" spans="1:9" ht="12.75" customHeight="1" x14ac:dyDescent="0.25">
      <c r="A682" s="1">
        <v>2006</v>
      </c>
      <c r="B682">
        <v>9</v>
      </c>
      <c r="C682" s="4">
        <v>27.33</v>
      </c>
      <c r="D682" s="4">
        <v>26.83</v>
      </c>
      <c r="E682" s="4">
        <v>0.5</v>
      </c>
      <c r="F682" s="6">
        <f>IF(INDEX(Nino34_long!$B$82:$M$146,INT((ROW($A682)-ROW($A$2))/12)+1,MOD(ROW($A682)-ROW($A$2),12)+1)=-99.99,"",INDEX(Nino34_long!$B$82:$M$146,INT((ROW($A682)-ROW($A$2))/12)+1,MOD(ROW($A682)-ROW($A$2),12)+1))</f>
        <v>27.38</v>
      </c>
      <c r="G682" s="8" t="str">
        <f t="shared" si="35"/>
        <v>Start_ElNino</v>
      </c>
      <c r="H682" s="8" t="str">
        <f t="shared" si="36"/>
        <v>Yes</v>
      </c>
      <c r="I682" s="8">
        <f t="shared" si="37"/>
        <v>0.5</v>
      </c>
    </row>
    <row r="683" spans="1:9" ht="12.75" customHeight="1" x14ac:dyDescent="0.25">
      <c r="A683" s="1">
        <v>2006</v>
      </c>
      <c r="B683">
        <v>10</v>
      </c>
      <c r="C683" s="4">
        <v>27.48</v>
      </c>
      <c r="D683" s="4">
        <v>26.79</v>
      </c>
      <c r="E683" s="4">
        <v>0.69</v>
      </c>
      <c r="F683" s="6">
        <f>IF(INDEX(Nino34_long!$B$82:$M$146,INT((ROW($A683)-ROW($A$2))/12)+1,MOD(ROW($A683)-ROW($A$2),12)+1)=-99.99,"",INDEX(Nino34_long!$B$82:$M$146,INT((ROW($A683)-ROW($A$2))/12)+1,MOD(ROW($A683)-ROW($A$2),12)+1))</f>
        <v>27.49</v>
      </c>
      <c r="G683" s="8" t="str">
        <f t="shared" si="35"/>
        <v>No_Start</v>
      </c>
      <c r="H683" s="8" t="str">
        <f t="shared" si="36"/>
        <v>Yes</v>
      </c>
      <c r="I683" s="8">
        <f t="shared" si="37"/>
        <v>0.69</v>
      </c>
    </row>
    <row r="684" spans="1:9" ht="12.75" customHeight="1" x14ac:dyDescent="0.25">
      <c r="A684" s="1">
        <v>2006</v>
      </c>
      <c r="B684">
        <v>11</v>
      </c>
      <c r="C684" s="4">
        <v>27.82</v>
      </c>
      <c r="D684" s="4">
        <v>26.74</v>
      </c>
      <c r="E684" s="4">
        <v>1.0900000000000001</v>
      </c>
      <c r="F684" s="6">
        <f>IF(INDEX(Nino34_long!$B$82:$M$146,INT((ROW($A684)-ROW($A$2))/12)+1,MOD(ROW($A684)-ROW($A$2),12)+1)=-99.99,"",INDEX(Nino34_long!$B$82:$M$146,INT((ROW($A684)-ROW($A$2))/12)+1,MOD(ROW($A684)-ROW($A$2),12)+1))</f>
        <v>27.64</v>
      </c>
      <c r="G684" s="8" t="str">
        <f t="shared" si="35"/>
        <v>No_Start</v>
      </c>
      <c r="H684" s="8" t="str">
        <f t="shared" si="36"/>
        <v>Yes</v>
      </c>
      <c r="I684" s="8">
        <f t="shared" si="37"/>
        <v>1.0900000000000001</v>
      </c>
    </row>
    <row r="685" spans="1:9" ht="12.75" customHeight="1" x14ac:dyDescent="0.25">
      <c r="A685" s="1">
        <v>2006</v>
      </c>
      <c r="B685">
        <v>12</v>
      </c>
      <c r="C685" s="4">
        <v>27.87</v>
      </c>
      <c r="D685" s="4">
        <v>26.69</v>
      </c>
      <c r="E685" s="4">
        <v>1.18</v>
      </c>
      <c r="F685" s="6">
        <f>IF(INDEX(Nino34_long!$B$82:$M$146,INT((ROW($A685)-ROW($A$2))/12)+1,MOD(ROW($A685)-ROW($A$2),12)+1)=-99.99,"",INDEX(Nino34_long!$B$82:$M$146,INT((ROW($A685)-ROW($A$2))/12)+1,MOD(ROW($A685)-ROW($A$2),12)+1))</f>
        <v>27.69</v>
      </c>
      <c r="G685" s="8" t="str">
        <f t="shared" si="35"/>
        <v>No_Start</v>
      </c>
      <c r="H685" s="8" t="str">
        <f t="shared" si="36"/>
        <v>Yes</v>
      </c>
      <c r="I685" s="8">
        <f t="shared" si="37"/>
        <v>1.18</v>
      </c>
    </row>
    <row r="686" spans="1:9" ht="12.75" customHeight="1" x14ac:dyDescent="0.25">
      <c r="A686" s="1">
        <v>2007</v>
      </c>
      <c r="B686">
        <v>1</v>
      </c>
      <c r="C686" s="4">
        <v>27.39</v>
      </c>
      <c r="D686" s="4">
        <v>26.68</v>
      </c>
      <c r="E686" s="4">
        <v>0.72</v>
      </c>
      <c r="F686" s="6">
        <f>IF(INDEX(Nino34_long!$B$82:$M$146,INT((ROW($A686)-ROW($A$2))/12)+1,MOD(ROW($A686)-ROW($A$2),12)+1)=-99.99,"",INDEX(Nino34_long!$B$82:$M$146,INT((ROW($A686)-ROW($A$2))/12)+1,MOD(ROW($A686)-ROW($A$2),12)+1))</f>
        <v>27.17</v>
      </c>
      <c r="G686" s="8" t="str">
        <f t="shared" si="35"/>
        <v>No_Start</v>
      </c>
      <c r="H686" s="8" t="str">
        <f t="shared" si="36"/>
        <v>Yes</v>
      </c>
      <c r="I686" s="8">
        <f t="shared" si="37"/>
        <v>0.72</v>
      </c>
    </row>
    <row r="687" spans="1:9" ht="12.75" customHeight="1" x14ac:dyDescent="0.25">
      <c r="A687" s="1">
        <v>2007</v>
      </c>
      <c r="B687">
        <v>2</v>
      </c>
      <c r="C687" s="4">
        <v>27</v>
      </c>
      <c r="D687" s="4">
        <v>26.84</v>
      </c>
      <c r="E687" s="4">
        <v>0.16</v>
      </c>
      <c r="F687" s="6">
        <f>IF(INDEX(Nino34_long!$B$82:$M$146,INT((ROW($A687)-ROW($A$2))/12)+1,MOD(ROW($A687)-ROW($A$2),12)+1)=-99.99,"",INDEX(Nino34_long!$B$82:$M$146,INT((ROW($A687)-ROW($A$2))/12)+1,MOD(ROW($A687)-ROW($A$2),12)+1))</f>
        <v>26.88</v>
      </c>
      <c r="G687" s="8" t="str">
        <f t="shared" si="35"/>
        <v>No_Start</v>
      </c>
      <c r="H687" s="8" t="str">
        <f t="shared" si="36"/>
        <v>No_</v>
      </c>
      <c r="I687" s="8">
        <f t="shared" si="37"/>
        <v>0.5</v>
      </c>
    </row>
    <row r="688" spans="1:9" ht="12.75" customHeight="1" x14ac:dyDescent="0.25">
      <c r="A688" s="1">
        <v>2007</v>
      </c>
      <c r="B688">
        <v>3</v>
      </c>
      <c r="C688" s="4">
        <v>27.27</v>
      </c>
      <c r="D688" s="4">
        <v>27.34</v>
      </c>
      <c r="E688" s="4">
        <v>-7.0000000000000007E-2</v>
      </c>
      <c r="F688" s="6">
        <f>IF(INDEX(Nino34_long!$B$82:$M$146,INT((ROW($A688)-ROW($A$2))/12)+1,MOD(ROW($A688)-ROW($A$2),12)+1)=-99.99,"",INDEX(Nino34_long!$B$82:$M$146,INT((ROW($A688)-ROW($A$2))/12)+1,MOD(ROW($A688)-ROW($A$2),12)+1))</f>
        <v>27.11</v>
      </c>
      <c r="G688" s="8" t="str">
        <f t="shared" si="35"/>
        <v>No_Start</v>
      </c>
      <c r="H688" s="8" t="str">
        <f t="shared" si="36"/>
        <v>No_</v>
      </c>
      <c r="I688" s="8">
        <f t="shared" si="37"/>
        <v>0.5</v>
      </c>
    </row>
    <row r="689" spans="1:9" ht="12.75" customHeight="1" x14ac:dyDescent="0.25">
      <c r="A689" s="1">
        <v>2007</v>
      </c>
      <c r="B689">
        <v>4</v>
      </c>
      <c r="C689" s="4">
        <v>27.56</v>
      </c>
      <c r="D689" s="4">
        <v>27.81</v>
      </c>
      <c r="E689" s="4">
        <v>-0.25</v>
      </c>
      <c r="F689" s="6">
        <f>IF(INDEX(Nino34_long!$B$82:$M$146,INT((ROW($A689)-ROW($A$2))/12)+1,MOD(ROW($A689)-ROW($A$2),12)+1)=-99.99,"",INDEX(Nino34_long!$B$82:$M$146,INT((ROW($A689)-ROW($A$2))/12)+1,MOD(ROW($A689)-ROW($A$2),12)+1))</f>
        <v>27.61</v>
      </c>
      <c r="G689" s="8" t="str">
        <f t="shared" si="35"/>
        <v>No_Start</v>
      </c>
      <c r="H689" s="8" t="str">
        <f t="shared" si="36"/>
        <v>No_</v>
      </c>
      <c r="I689" s="8">
        <f t="shared" si="37"/>
        <v>0.5</v>
      </c>
    </row>
    <row r="690" spans="1:9" ht="12.75" customHeight="1" x14ac:dyDescent="0.25">
      <c r="A690" s="1">
        <v>2007</v>
      </c>
      <c r="B690">
        <v>5</v>
      </c>
      <c r="C690" s="4">
        <v>27.55</v>
      </c>
      <c r="D690" s="4">
        <v>27.91</v>
      </c>
      <c r="E690" s="4">
        <v>-0.36</v>
      </c>
      <c r="F690" s="6">
        <f>IF(INDEX(Nino34_long!$B$82:$M$146,INT((ROW($A690)-ROW($A$2))/12)+1,MOD(ROW($A690)-ROW($A$2),12)+1)=-99.99,"",INDEX(Nino34_long!$B$82:$M$146,INT((ROW($A690)-ROW($A$2))/12)+1,MOD(ROW($A690)-ROW($A$2),12)+1))</f>
        <v>27.47</v>
      </c>
      <c r="G690" s="8" t="str">
        <f t="shared" si="35"/>
        <v>No_Start</v>
      </c>
      <c r="H690" s="8" t="str">
        <f t="shared" si="36"/>
        <v>No_</v>
      </c>
      <c r="I690" s="8">
        <f t="shared" si="37"/>
        <v>0.5</v>
      </c>
    </row>
    <row r="691" spans="1:9" ht="12.75" customHeight="1" x14ac:dyDescent="0.25">
      <c r="A691" s="1">
        <v>2007</v>
      </c>
      <c r="B691">
        <v>6</v>
      </c>
      <c r="C691" s="4">
        <v>27.54</v>
      </c>
      <c r="D691" s="4">
        <v>27.69</v>
      </c>
      <c r="E691" s="4">
        <v>-0.15</v>
      </c>
      <c r="F691" s="6">
        <f>IF(INDEX(Nino34_long!$B$82:$M$146,INT((ROW($A691)-ROW($A$2))/12)+1,MOD(ROW($A691)-ROW($A$2),12)+1)=-99.99,"",INDEX(Nino34_long!$B$82:$M$146,INT((ROW($A691)-ROW($A$2))/12)+1,MOD(ROW($A691)-ROW($A$2),12)+1))</f>
        <v>27.52</v>
      </c>
      <c r="G691" s="8" t="str">
        <f t="shared" si="35"/>
        <v>No_Start</v>
      </c>
      <c r="H691" s="8" t="str">
        <f t="shared" si="36"/>
        <v>No_</v>
      </c>
      <c r="I691" s="8">
        <f t="shared" si="37"/>
        <v>0.5</v>
      </c>
    </row>
    <row r="692" spans="1:9" ht="12.75" customHeight="1" x14ac:dyDescent="0.25">
      <c r="A692" s="1">
        <v>2007</v>
      </c>
      <c r="B692">
        <v>7</v>
      </c>
      <c r="C692" s="4">
        <v>26.94</v>
      </c>
      <c r="D692" s="4">
        <v>27.28</v>
      </c>
      <c r="E692" s="4">
        <v>-0.34</v>
      </c>
      <c r="F692" s="6">
        <f>IF(INDEX(Nino34_long!$B$82:$M$146,INT((ROW($A692)-ROW($A$2))/12)+1,MOD(ROW($A692)-ROW($A$2),12)+1)=-99.99,"",INDEX(Nino34_long!$B$82:$M$146,INT((ROW($A692)-ROW($A$2))/12)+1,MOD(ROW($A692)-ROW($A$2),12)+1))</f>
        <v>26.86</v>
      </c>
      <c r="G692" s="8" t="str">
        <f t="shared" si="35"/>
        <v>No_Start</v>
      </c>
      <c r="H692" s="8" t="str">
        <f t="shared" si="36"/>
        <v>No_</v>
      </c>
      <c r="I692" s="8">
        <f t="shared" si="37"/>
        <v>0.5</v>
      </c>
    </row>
    <row r="693" spans="1:9" ht="12.75" customHeight="1" x14ac:dyDescent="0.25">
      <c r="A693" s="1">
        <v>2007</v>
      </c>
      <c r="B693">
        <v>8</v>
      </c>
      <c r="C693" s="4">
        <v>26.29</v>
      </c>
      <c r="D693" s="4">
        <v>26.92</v>
      </c>
      <c r="E693" s="4">
        <v>-0.64</v>
      </c>
      <c r="F693" s="6">
        <f>IF(INDEX(Nino34_long!$B$82:$M$146,INT((ROW($A693)-ROW($A$2))/12)+1,MOD(ROW($A693)-ROW($A$2),12)+1)=-99.99,"",INDEX(Nino34_long!$B$82:$M$146,INT((ROW($A693)-ROW($A$2))/12)+1,MOD(ROW($A693)-ROW($A$2),12)+1))</f>
        <v>26.31</v>
      </c>
      <c r="G693" s="8" t="str">
        <f t="shared" si="35"/>
        <v>No_Start</v>
      </c>
      <c r="H693" s="8" t="str">
        <f t="shared" si="36"/>
        <v>No_</v>
      </c>
      <c r="I693" s="8">
        <f t="shared" si="37"/>
        <v>0.5</v>
      </c>
    </row>
    <row r="694" spans="1:9" ht="12.75" customHeight="1" x14ac:dyDescent="0.25">
      <c r="A694" s="1">
        <v>2007</v>
      </c>
      <c r="B694">
        <v>9</v>
      </c>
      <c r="C694" s="4">
        <v>25.97</v>
      </c>
      <c r="D694" s="4">
        <v>26.83</v>
      </c>
      <c r="E694" s="4">
        <v>-0.86</v>
      </c>
      <c r="F694" s="6">
        <f>IF(INDEX(Nino34_long!$B$82:$M$146,INT((ROW($A694)-ROW($A$2))/12)+1,MOD(ROW($A694)-ROW($A$2),12)+1)=-99.99,"",INDEX(Nino34_long!$B$82:$M$146,INT((ROW($A694)-ROW($A$2))/12)+1,MOD(ROW($A694)-ROW($A$2),12)+1))</f>
        <v>25.71</v>
      </c>
      <c r="G694" s="8" t="str">
        <f t="shared" si="35"/>
        <v>No_Start</v>
      </c>
      <c r="H694" s="8" t="str">
        <f t="shared" si="36"/>
        <v>No_</v>
      </c>
      <c r="I694" s="8">
        <f t="shared" si="37"/>
        <v>0.5</v>
      </c>
    </row>
    <row r="695" spans="1:9" ht="12.75" customHeight="1" x14ac:dyDescent="0.25">
      <c r="A695" s="1">
        <v>2007</v>
      </c>
      <c r="B695">
        <v>10</v>
      </c>
      <c r="C695" s="4">
        <v>25.75</v>
      </c>
      <c r="D695" s="4">
        <v>26.79</v>
      </c>
      <c r="E695" s="4">
        <v>-1.04</v>
      </c>
      <c r="F695" s="6">
        <f>IF(INDEX(Nino34_long!$B$82:$M$146,INT((ROW($A695)-ROW($A$2))/12)+1,MOD(ROW($A695)-ROW($A$2),12)+1)=-99.99,"",INDEX(Nino34_long!$B$82:$M$146,INT((ROW($A695)-ROW($A$2))/12)+1,MOD(ROW($A695)-ROW($A$2),12)+1))</f>
        <v>25.33</v>
      </c>
      <c r="G695" s="8" t="str">
        <f t="shared" si="35"/>
        <v>No_Start</v>
      </c>
      <c r="H695" s="8" t="str">
        <f t="shared" si="36"/>
        <v>No_</v>
      </c>
      <c r="I695" s="8">
        <f t="shared" si="37"/>
        <v>0.5</v>
      </c>
    </row>
    <row r="696" spans="1:9" ht="12.75" customHeight="1" x14ac:dyDescent="0.25">
      <c r="A696" s="1">
        <v>2007</v>
      </c>
      <c r="B696">
        <v>11</v>
      </c>
      <c r="C696" s="4">
        <v>25.48</v>
      </c>
      <c r="D696" s="4">
        <v>26.74</v>
      </c>
      <c r="E696" s="4">
        <v>-1.25</v>
      </c>
      <c r="F696" s="6">
        <f>IF(INDEX(Nino34_long!$B$82:$M$146,INT((ROW($A696)-ROW($A$2))/12)+1,MOD(ROW($A696)-ROW($A$2),12)+1)=-99.99,"",INDEX(Nino34_long!$B$82:$M$146,INT((ROW($A696)-ROW($A$2))/12)+1,MOD(ROW($A696)-ROW($A$2),12)+1))</f>
        <v>25.07</v>
      </c>
      <c r="G696" s="8" t="str">
        <f t="shared" si="35"/>
        <v>No_Start</v>
      </c>
      <c r="H696" s="8" t="str">
        <f t="shared" si="36"/>
        <v>No_</v>
      </c>
      <c r="I696" s="8">
        <f t="shared" si="37"/>
        <v>0.5</v>
      </c>
    </row>
    <row r="697" spans="1:9" ht="12.75" customHeight="1" x14ac:dyDescent="0.25">
      <c r="A697" s="1">
        <v>2007</v>
      </c>
      <c r="B697">
        <v>12</v>
      </c>
      <c r="C697" s="4">
        <v>25.39</v>
      </c>
      <c r="D697" s="4">
        <v>26.69</v>
      </c>
      <c r="E697" s="4">
        <v>-1.3</v>
      </c>
      <c r="F697" s="6">
        <f>IF(INDEX(Nino34_long!$B$82:$M$146,INT((ROW($A697)-ROW($A$2))/12)+1,MOD(ROW($A697)-ROW($A$2),12)+1)=-99.99,"",INDEX(Nino34_long!$B$82:$M$146,INT((ROW($A697)-ROW($A$2))/12)+1,MOD(ROW($A697)-ROW($A$2),12)+1))</f>
        <v>24.98</v>
      </c>
      <c r="G697" s="8" t="str">
        <f t="shared" si="35"/>
        <v>No_Start</v>
      </c>
      <c r="H697" s="8" t="str">
        <f t="shared" si="36"/>
        <v>No_</v>
      </c>
      <c r="I697" s="8">
        <f t="shared" si="37"/>
        <v>0.5</v>
      </c>
    </row>
    <row r="698" spans="1:9" ht="12.75" customHeight="1" x14ac:dyDescent="0.25">
      <c r="A698" s="1">
        <v>2008</v>
      </c>
      <c r="B698">
        <v>1</v>
      </c>
      <c r="C698" s="4">
        <v>25.09</v>
      </c>
      <c r="D698" s="4">
        <v>26.68</v>
      </c>
      <c r="E698" s="4">
        <v>-1.58</v>
      </c>
      <c r="F698" s="6">
        <f>IF(INDEX(Nino34_long!$B$82:$M$146,INT((ROW($A698)-ROW($A$2))/12)+1,MOD(ROW($A698)-ROW($A$2),12)+1)=-99.99,"",INDEX(Nino34_long!$B$82:$M$146,INT((ROW($A698)-ROW($A$2))/12)+1,MOD(ROW($A698)-ROW($A$2),12)+1))</f>
        <v>24.79</v>
      </c>
      <c r="G698" s="8" t="str">
        <f t="shared" si="35"/>
        <v>No_Start</v>
      </c>
      <c r="H698" s="8" t="str">
        <f t="shared" si="36"/>
        <v>No_</v>
      </c>
      <c r="I698" s="8">
        <f t="shared" si="37"/>
        <v>0.5</v>
      </c>
    </row>
    <row r="699" spans="1:9" ht="12.75" customHeight="1" x14ac:dyDescent="0.25">
      <c r="A699" s="1">
        <v>2008</v>
      </c>
      <c r="B699">
        <v>2</v>
      </c>
      <c r="C699" s="4">
        <v>25.21</v>
      </c>
      <c r="D699" s="4">
        <v>26.84</v>
      </c>
      <c r="E699" s="4">
        <v>-1.64</v>
      </c>
      <c r="F699" s="6">
        <f>IF(INDEX(Nino34_long!$B$82:$M$146,INT((ROW($A699)-ROW($A$2))/12)+1,MOD(ROW($A699)-ROW($A$2),12)+1)=-99.99,"",INDEX(Nino34_long!$B$82:$M$146,INT((ROW($A699)-ROW($A$2))/12)+1,MOD(ROW($A699)-ROW($A$2),12)+1))</f>
        <v>25.07</v>
      </c>
      <c r="G699" s="8" t="str">
        <f t="shared" si="35"/>
        <v>No_Start</v>
      </c>
      <c r="H699" s="8" t="str">
        <f t="shared" si="36"/>
        <v>No_</v>
      </c>
      <c r="I699" s="8">
        <f t="shared" si="37"/>
        <v>0.5</v>
      </c>
    </row>
    <row r="700" spans="1:9" ht="12.75" customHeight="1" x14ac:dyDescent="0.25">
      <c r="A700" s="1">
        <v>2008</v>
      </c>
      <c r="B700">
        <v>3</v>
      </c>
      <c r="C700" s="4">
        <v>26.18</v>
      </c>
      <c r="D700" s="4">
        <v>27.34</v>
      </c>
      <c r="E700" s="4">
        <v>-1.1599999999999999</v>
      </c>
      <c r="F700" s="6">
        <f>IF(INDEX(Nino34_long!$B$82:$M$146,INT((ROW($A700)-ROW($A$2))/12)+1,MOD(ROW($A700)-ROW($A$2),12)+1)=-99.99,"",INDEX(Nino34_long!$B$82:$M$146,INT((ROW($A700)-ROW($A$2))/12)+1,MOD(ROW($A700)-ROW($A$2),12)+1))</f>
        <v>26.09</v>
      </c>
      <c r="G700" s="8" t="str">
        <f t="shared" si="35"/>
        <v>No_Start</v>
      </c>
      <c r="H700" s="8" t="str">
        <f t="shared" si="36"/>
        <v>No_</v>
      </c>
      <c r="I700" s="8">
        <f t="shared" si="37"/>
        <v>0.5</v>
      </c>
    </row>
    <row r="701" spans="1:9" ht="12.75" customHeight="1" x14ac:dyDescent="0.25">
      <c r="A701" s="1">
        <v>2008</v>
      </c>
      <c r="B701">
        <v>4</v>
      </c>
      <c r="C701" s="4">
        <v>26.98</v>
      </c>
      <c r="D701" s="4">
        <v>27.81</v>
      </c>
      <c r="E701" s="4">
        <v>-0.82</v>
      </c>
      <c r="F701" s="6">
        <f>IF(INDEX(Nino34_long!$B$82:$M$146,INT((ROW($A701)-ROW($A$2))/12)+1,MOD(ROW($A701)-ROW($A$2),12)+1)=-99.99,"",INDEX(Nino34_long!$B$82:$M$146,INT((ROW($A701)-ROW($A$2))/12)+1,MOD(ROW($A701)-ROW($A$2),12)+1))</f>
        <v>26.88</v>
      </c>
      <c r="G701" s="8" t="str">
        <f t="shared" si="35"/>
        <v>No_Start</v>
      </c>
      <c r="H701" s="8" t="str">
        <f t="shared" si="36"/>
        <v>No_</v>
      </c>
      <c r="I701" s="8">
        <f t="shared" si="37"/>
        <v>0.5</v>
      </c>
    </row>
    <row r="702" spans="1:9" ht="12.75" customHeight="1" x14ac:dyDescent="0.25">
      <c r="A702" s="1">
        <v>2008</v>
      </c>
      <c r="B702">
        <v>5</v>
      </c>
      <c r="C702" s="4">
        <v>27.2</v>
      </c>
      <c r="D702" s="4">
        <v>27.91</v>
      </c>
      <c r="E702" s="4">
        <v>-0.71</v>
      </c>
      <c r="F702" s="6">
        <f>IF(INDEX(Nino34_long!$B$82:$M$146,INT((ROW($A702)-ROW($A$2))/12)+1,MOD(ROW($A702)-ROW($A$2),12)+1)=-99.99,"",INDEX(Nino34_long!$B$82:$M$146,INT((ROW($A702)-ROW($A$2))/12)+1,MOD(ROW($A702)-ROW($A$2),12)+1))</f>
        <v>27.22</v>
      </c>
      <c r="G702" s="8" t="str">
        <f t="shared" si="35"/>
        <v>No_Start</v>
      </c>
      <c r="H702" s="8" t="str">
        <f t="shared" si="36"/>
        <v>No_</v>
      </c>
      <c r="I702" s="8">
        <f t="shared" si="37"/>
        <v>0.5</v>
      </c>
    </row>
    <row r="703" spans="1:9" ht="12.75" customHeight="1" x14ac:dyDescent="0.25">
      <c r="A703" s="1">
        <v>2008</v>
      </c>
      <c r="B703">
        <v>6</v>
      </c>
      <c r="C703" s="4">
        <v>27.15</v>
      </c>
      <c r="D703" s="4">
        <v>27.69</v>
      </c>
      <c r="E703" s="4">
        <v>-0.54</v>
      </c>
      <c r="F703" s="6">
        <f>IF(INDEX(Nino34_long!$B$82:$M$146,INT((ROW($A703)-ROW($A$2))/12)+1,MOD(ROW($A703)-ROW($A$2),12)+1)=-99.99,"",INDEX(Nino34_long!$B$82:$M$146,INT((ROW($A703)-ROW($A$2))/12)+1,MOD(ROW($A703)-ROW($A$2),12)+1))</f>
        <v>27.24</v>
      </c>
      <c r="G703" s="8" t="str">
        <f t="shared" si="35"/>
        <v>No_Start</v>
      </c>
      <c r="H703" s="8" t="str">
        <f t="shared" si="36"/>
        <v>No_</v>
      </c>
      <c r="I703" s="8">
        <f t="shared" si="37"/>
        <v>0.5</v>
      </c>
    </row>
    <row r="704" spans="1:9" ht="12.75" customHeight="1" x14ac:dyDescent="0.25">
      <c r="A704" s="1">
        <v>2008</v>
      </c>
      <c r="B704">
        <v>7</v>
      </c>
      <c r="C704" s="4">
        <v>27</v>
      </c>
      <c r="D704" s="4">
        <v>27.28</v>
      </c>
      <c r="E704" s="4">
        <v>-0.27</v>
      </c>
      <c r="F704" s="6">
        <f>IF(INDEX(Nino34_long!$B$82:$M$146,INT((ROW($A704)-ROW($A$2))/12)+1,MOD(ROW($A704)-ROW($A$2),12)+1)=-99.99,"",INDEX(Nino34_long!$B$82:$M$146,INT((ROW($A704)-ROW($A$2))/12)+1,MOD(ROW($A704)-ROW($A$2),12)+1))</f>
        <v>27.19</v>
      </c>
      <c r="G704" s="8" t="str">
        <f t="shared" si="35"/>
        <v>No_Start</v>
      </c>
      <c r="H704" s="8" t="str">
        <f t="shared" si="36"/>
        <v>No_</v>
      </c>
      <c r="I704" s="8">
        <f t="shared" si="37"/>
        <v>0.5</v>
      </c>
    </row>
    <row r="705" spans="1:9" ht="12.75" customHeight="1" x14ac:dyDescent="0.25">
      <c r="A705" s="1">
        <v>2008</v>
      </c>
      <c r="B705">
        <v>8</v>
      </c>
      <c r="C705" s="4">
        <v>26.81</v>
      </c>
      <c r="D705" s="4">
        <v>26.92</v>
      </c>
      <c r="E705" s="4">
        <v>-0.11</v>
      </c>
      <c r="F705" s="6">
        <f>IF(INDEX(Nino34_long!$B$82:$M$146,INT((ROW($A705)-ROW($A$2))/12)+1,MOD(ROW($A705)-ROW($A$2),12)+1)=-99.99,"",INDEX(Nino34_long!$B$82:$M$146,INT((ROW($A705)-ROW($A$2))/12)+1,MOD(ROW($A705)-ROW($A$2),12)+1))</f>
        <v>26.83</v>
      </c>
      <c r="G705" s="8" t="str">
        <f t="shared" si="35"/>
        <v>No_Start</v>
      </c>
      <c r="H705" s="8" t="str">
        <f t="shared" si="36"/>
        <v>No_</v>
      </c>
      <c r="I705" s="8">
        <f t="shared" si="37"/>
        <v>0.5</v>
      </c>
    </row>
    <row r="706" spans="1:9" ht="12.75" customHeight="1" x14ac:dyDescent="0.25">
      <c r="A706" s="1">
        <v>2008</v>
      </c>
      <c r="B706">
        <v>9</v>
      </c>
      <c r="C706" s="4">
        <v>26.7</v>
      </c>
      <c r="D706" s="4">
        <v>26.83</v>
      </c>
      <c r="E706" s="4">
        <v>-0.13</v>
      </c>
      <c r="F706" s="6">
        <f>IF(INDEX(Nino34_long!$B$82:$M$146,INT((ROW($A706)-ROW($A$2))/12)+1,MOD(ROW($A706)-ROW($A$2),12)+1)=-99.99,"",INDEX(Nino34_long!$B$82:$M$146,INT((ROW($A706)-ROW($A$2))/12)+1,MOD(ROW($A706)-ROW($A$2),12)+1))</f>
        <v>26.47</v>
      </c>
      <c r="G706" s="8" t="str">
        <f t="shared" si="35"/>
        <v>No_Start</v>
      </c>
      <c r="H706" s="8" t="str">
        <f t="shared" si="36"/>
        <v>No_</v>
      </c>
      <c r="I706" s="8">
        <f t="shared" si="37"/>
        <v>0.5</v>
      </c>
    </row>
    <row r="707" spans="1:9" ht="12.75" customHeight="1" x14ac:dyDescent="0.25">
      <c r="A707" s="1">
        <v>2008</v>
      </c>
      <c r="B707">
        <v>10</v>
      </c>
      <c r="C707" s="4">
        <v>26.67</v>
      </c>
      <c r="D707" s="4">
        <v>26.79</v>
      </c>
      <c r="E707" s="4">
        <v>-0.12</v>
      </c>
      <c r="F707" s="6">
        <f>IF(INDEX(Nino34_long!$B$82:$M$146,INT((ROW($A707)-ROW($A$2))/12)+1,MOD(ROW($A707)-ROW($A$2),12)+1)=-99.99,"",INDEX(Nino34_long!$B$82:$M$146,INT((ROW($A707)-ROW($A$2))/12)+1,MOD(ROW($A707)-ROW($A$2),12)+1))</f>
        <v>26.43</v>
      </c>
      <c r="G707" s="8" t="str">
        <f t="shared" ref="G707:G770" si="38">IF(AND(E706&lt;0.5,E707&gt;=0.5,E708&gt;=0.5,E709&gt;=0.5,E710&gt;=0.5,E711&gt;=0.5),"Start_ElNino", "No_Start")</f>
        <v>No_Start</v>
      </c>
      <c r="H707" s="8" t="str">
        <f t="shared" ref="H707:H770" si="39">IF(AND(OR(G707="Start_ElNino",H706="Yes"),E707&gt;=0.5),"Yes","No_")</f>
        <v>No_</v>
      </c>
      <c r="I707" s="8">
        <f t="shared" ref="I707:I770" si="40">IF(H707="No_",0.5,E707)</f>
        <v>0.5</v>
      </c>
    </row>
    <row r="708" spans="1:9" ht="12.75" customHeight="1" x14ac:dyDescent="0.25">
      <c r="A708" s="1">
        <v>2008</v>
      </c>
      <c r="B708">
        <v>11</v>
      </c>
      <c r="C708" s="4">
        <v>26.32</v>
      </c>
      <c r="D708" s="4">
        <v>26.74</v>
      </c>
      <c r="E708" s="4">
        <v>-0.41</v>
      </c>
      <c r="F708" s="6">
        <f>IF(INDEX(Nino34_long!$B$82:$M$146,INT((ROW($A708)-ROW($A$2))/12)+1,MOD(ROW($A708)-ROW($A$2),12)+1)=-99.99,"",INDEX(Nino34_long!$B$82:$M$146,INT((ROW($A708)-ROW($A$2))/12)+1,MOD(ROW($A708)-ROW($A$2),12)+1))</f>
        <v>26.29</v>
      </c>
      <c r="G708" s="8" t="str">
        <f t="shared" si="38"/>
        <v>No_Start</v>
      </c>
      <c r="H708" s="8" t="str">
        <f t="shared" si="39"/>
        <v>No_</v>
      </c>
      <c r="I708" s="8">
        <f t="shared" si="40"/>
        <v>0.5</v>
      </c>
    </row>
    <row r="709" spans="1:9" ht="12.75" customHeight="1" x14ac:dyDescent="0.25">
      <c r="A709" s="1">
        <v>2008</v>
      </c>
      <c r="B709">
        <v>12</v>
      </c>
      <c r="C709" s="4">
        <v>25.89</v>
      </c>
      <c r="D709" s="4">
        <v>26.69</v>
      </c>
      <c r="E709" s="4">
        <v>-0.81</v>
      </c>
      <c r="F709" s="6">
        <f>IF(INDEX(Nino34_long!$B$82:$M$146,INT((ROW($A709)-ROW($A$2))/12)+1,MOD(ROW($A709)-ROW($A$2),12)+1)=-99.99,"",INDEX(Nino34_long!$B$82:$M$146,INT((ROW($A709)-ROW($A$2))/12)+1,MOD(ROW($A709)-ROW($A$2),12)+1))</f>
        <v>25.69</v>
      </c>
      <c r="G709" s="8" t="str">
        <f t="shared" si="38"/>
        <v>No_Start</v>
      </c>
      <c r="H709" s="8" t="str">
        <f t="shared" si="39"/>
        <v>No_</v>
      </c>
      <c r="I709" s="8">
        <f t="shared" si="40"/>
        <v>0.5</v>
      </c>
    </row>
    <row r="710" spans="1:9" ht="12.75" customHeight="1" x14ac:dyDescent="0.25">
      <c r="A710" s="1">
        <v>2009</v>
      </c>
      <c r="B710">
        <v>1</v>
      </c>
      <c r="C710" s="4">
        <v>25.73</v>
      </c>
      <c r="D710" s="4">
        <v>26.68</v>
      </c>
      <c r="E710" s="4">
        <v>-0.94</v>
      </c>
      <c r="F710" s="6">
        <f>IF(INDEX(Nino34_long!$B$82:$M$146,INT((ROW($A710)-ROW($A$2))/12)+1,MOD(ROW($A710)-ROW($A$2),12)+1)=-99.99,"",INDEX(Nino34_long!$B$82:$M$146,INT((ROW($A710)-ROW($A$2))/12)+1,MOD(ROW($A710)-ROW($A$2),12)+1))</f>
        <v>25.58</v>
      </c>
      <c r="G710" s="8" t="str">
        <f t="shared" si="38"/>
        <v>No_Start</v>
      </c>
      <c r="H710" s="8" t="str">
        <f t="shared" si="39"/>
        <v>No_</v>
      </c>
      <c r="I710" s="8">
        <f t="shared" si="40"/>
        <v>0.5</v>
      </c>
    </row>
    <row r="711" spans="1:9" ht="12.75" customHeight="1" x14ac:dyDescent="0.25">
      <c r="A711" s="1">
        <v>2009</v>
      </c>
      <c r="B711">
        <v>2</v>
      </c>
      <c r="C711" s="4">
        <v>26.1</v>
      </c>
      <c r="D711" s="4">
        <v>26.84</v>
      </c>
      <c r="E711" s="4">
        <v>-0.74</v>
      </c>
      <c r="F711" s="6">
        <f>IF(INDEX(Nino34_long!$B$82:$M$146,INT((ROW($A711)-ROW($A$2))/12)+1,MOD(ROW($A711)-ROW($A$2),12)+1)=-99.99,"",INDEX(Nino34_long!$B$82:$M$146,INT((ROW($A711)-ROW($A$2))/12)+1,MOD(ROW($A711)-ROW($A$2),12)+1))</f>
        <v>26.05</v>
      </c>
      <c r="G711" s="8" t="str">
        <f t="shared" si="38"/>
        <v>No_Start</v>
      </c>
      <c r="H711" s="8" t="str">
        <f t="shared" si="39"/>
        <v>No_</v>
      </c>
      <c r="I711" s="8">
        <f t="shared" si="40"/>
        <v>0.5</v>
      </c>
    </row>
    <row r="712" spans="1:9" ht="12.75" customHeight="1" x14ac:dyDescent="0.25">
      <c r="A712" s="1">
        <v>2009</v>
      </c>
      <c r="B712">
        <v>3</v>
      </c>
      <c r="C712" s="4">
        <v>26.8</v>
      </c>
      <c r="D712" s="4">
        <v>27.34</v>
      </c>
      <c r="E712" s="4">
        <v>-0.54</v>
      </c>
      <c r="F712" s="6">
        <f>IF(INDEX(Nino34_long!$B$82:$M$146,INT((ROW($A712)-ROW($A$2))/12)+1,MOD(ROW($A712)-ROW($A$2),12)+1)=-99.99,"",INDEX(Nino34_long!$B$82:$M$146,INT((ROW($A712)-ROW($A$2))/12)+1,MOD(ROW($A712)-ROW($A$2),12)+1))</f>
        <v>26.54</v>
      </c>
      <c r="G712" s="8" t="str">
        <f t="shared" si="38"/>
        <v>No_Start</v>
      </c>
      <c r="H712" s="8" t="str">
        <f t="shared" si="39"/>
        <v>No_</v>
      </c>
      <c r="I712" s="8">
        <f t="shared" si="40"/>
        <v>0.5</v>
      </c>
    </row>
    <row r="713" spans="1:9" ht="12.75" customHeight="1" x14ac:dyDescent="0.25">
      <c r="A713" s="1">
        <v>2009</v>
      </c>
      <c r="B713">
        <v>4</v>
      </c>
      <c r="C713" s="4">
        <v>27.65</v>
      </c>
      <c r="D713" s="4">
        <v>27.81</v>
      </c>
      <c r="E713" s="4">
        <v>-0.16</v>
      </c>
      <c r="F713" s="6">
        <f>IF(INDEX(Nino34_long!$B$82:$M$146,INT((ROW($A713)-ROW($A$2))/12)+1,MOD(ROW($A713)-ROW($A$2),12)+1)=-99.99,"",INDEX(Nino34_long!$B$82:$M$146,INT((ROW($A713)-ROW($A$2))/12)+1,MOD(ROW($A713)-ROW($A$2),12)+1))</f>
        <v>27.52</v>
      </c>
      <c r="G713" s="8" t="str">
        <f t="shared" si="38"/>
        <v>No_Start</v>
      </c>
      <c r="H713" s="8" t="str">
        <f t="shared" si="39"/>
        <v>No_</v>
      </c>
      <c r="I713" s="8">
        <f t="shared" si="40"/>
        <v>0.5</v>
      </c>
    </row>
    <row r="714" spans="1:9" ht="12.75" customHeight="1" x14ac:dyDescent="0.25">
      <c r="A714" s="1">
        <v>2009</v>
      </c>
      <c r="B714">
        <v>5</v>
      </c>
      <c r="C714" s="4">
        <v>28.15</v>
      </c>
      <c r="D714" s="4">
        <v>27.91</v>
      </c>
      <c r="E714" s="4">
        <v>0.24</v>
      </c>
      <c r="F714" s="6">
        <f>IF(INDEX(Nino34_long!$B$82:$M$146,INT((ROW($A714)-ROW($A$2))/12)+1,MOD(ROW($A714)-ROW($A$2),12)+1)=-99.99,"",INDEX(Nino34_long!$B$82:$M$146,INT((ROW($A714)-ROW($A$2))/12)+1,MOD(ROW($A714)-ROW($A$2),12)+1))</f>
        <v>28.04</v>
      </c>
      <c r="G714" s="8" t="str">
        <f t="shared" si="38"/>
        <v>No_Start</v>
      </c>
      <c r="H714" s="8" t="str">
        <f t="shared" si="39"/>
        <v>No_</v>
      </c>
      <c r="I714" s="8">
        <f t="shared" si="40"/>
        <v>0.5</v>
      </c>
    </row>
    <row r="715" spans="1:9" ht="12.75" customHeight="1" x14ac:dyDescent="0.25">
      <c r="A715" s="1">
        <v>2009</v>
      </c>
      <c r="B715">
        <v>6</v>
      </c>
      <c r="C715" s="4">
        <v>28.12</v>
      </c>
      <c r="D715" s="4">
        <v>27.69</v>
      </c>
      <c r="E715" s="4">
        <v>0.43</v>
      </c>
      <c r="F715" s="6">
        <f>IF(INDEX(Nino34_long!$B$82:$M$146,INT((ROW($A715)-ROW($A$2))/12)+1,MOD(ROW($A715)-ROW($A$2),12)+1)=-99.99,"",INDEX(Nino34_long!$B$82:$M$146,INT((ROW($A715)-ROW($A$2))/12)+1,MOD(ROW($A715)-ROW($A$2),12)+1))</f>
        <v>28.17</v>
      </c>
      <c r="G715" s="8" t="str">
        <f t="shared" si="38"/>
        <v>No_Start</v>
      </c>
      <c r="H715" s="8" t="str">
        <f t="shared" si="39"/>
        <v>No_</v>
      </c>
      <c r="I715" s="8">
        <f t="shared" si="40"/>
        <v>0.5</v>
      </c>
    </row>
    <row r="716" spans="1:9" ht="12.75" customHeight="1" x14ac:dyDescent="0.25">
      <c r="A716" s="1">
        <v>2009</v>
      </c>
      <c r="B716">
        <v>7</v>
      </c>
      <c r="C716" s="4">
        <v>27.81</v>
      </c>
      <c r="D716" s="4">
        <v>27.28</v>
      </c>
      <c r="E716" s="4">
        <v>0.53</v>
      </c>
      <c r="F716" s="6">
        <f>IF(INDEX(Nino34_long!$B$82:$M$146,INT((ROW($A716)-ROW($A$2))/12)+1,MOD(ROW($A716)-ROW($A$2),12)+1)=-99.99,"",INDEX(Nino34_long!$B$82:$M$146,INT((ROW($A716)-ROW($A$2))/12)+1,MOD(ROW($A716)-ROW($A$2),12)+1))</f>
        <v>27.91</v>
      </c>
      <c r="G716" s="8" t="str">
        <f t="shared" si="38"/>
        <v>Start_ElNino</v>
      </c>
      <c r="H716" s="8" t="str">
        <f t="shared" si="39"/>
        <v>Yes</v>
      </c>
      <c r="I716" s="8">
        <f t="shared" si="40"/>
        <v>0.53</v>
      </c>
    </row>
    <row r="717" spans="1:9" ht="12.75" customHeight="1" x14ac:dyDescent="0.25">
      <c r="A717" s="1">
        <v>2009</v>
      </c>
      <c r="B717">
        <v>8</v>
      </c>
      <c r="C717" s="4">
        <v>27.53</v>
      </c>
      <c r="D717" s="4">
        <v>26.92</v>
      </c>
      <c r="E717" s="4">
        <v>0.61</v>
      </c>
      <c r="F717" s="6">
        <f>IF(INDEX(Nino34_long!$B$82:$M$146,INT((ROW($A717)-ROW($A$2))/12)+1,MOD(ROW($A717)-ROW($A$2),12)+1)=-99.99,"",INDEX(Nino34_long!$B$82:$M$146,INT((ROW($A717)-ROW($A$2))/12)+1,MOD(ROW($A717)-ROW($A$2),12)+1))</f>
        <v>27.49</v>
      </c>
      <c r="G717" s="8" t="str">
        <f t="shared" si="38"/>
        <v>No_Start</v>
      </c>
      <c r="H717" s="8" t="str">
        <f t="shared" si="39"/>
        <v>Yes</v>
      </c>
      <c r="I717" s="8">
        <f t="shared" si="40"/>
        <v>0.61</v>
      </c>
    </row>
    <row r="718" spans="1:9" ht="12.75" customHeight="1" x14ac:dyDescent="0.25">
      <c r="A718" s="1">
        <v>2009</v>
      </c>
      <c r="B718">
        <v>9</v>
      </c>
      <c r="C718" s="4">
        <v>27.53</v>
      </c>
      <c r="D718" s="4">
        <v>26.83</v>
      </c>
      <c r="E718" s="4">
        <v>0.7</v>
      </c>
      <c r="F718" s="6">
        <f>IF(INDEX(Nino34_long!$B$82:$M$146,INT((ROW($A718)-ROW($A$2))/12)+1,MOD(ROW($A718)-ROW($A$2),12)+1)=-99.99,"",INDEX(Nino34_long!$B$82:$M$146,INT((ROW($A718)-ROW($A$2))/12)+1,MOD(ROW($A718)-ROW($A$2),12)+1))</f>
        <v>27.43</v>
      </c>
      <c r="G718" s="8" t="str">
        <f t="shared" si="38"/>
        <v>No_Start</v>
      </c>
      <c r="H718" s="8" t="str">
        <f t="shared" si="39"/>
        <v>Yes</v>
      </c>
      <c r="I718" s="8">
        <f t="shared" si="40"/>
        <v>0.7</v>
      </c>
    </row>
    <row r="719" spans="1:9" ht="12.75" customHeight="1" x14ac:dyDescent="0.25">
      <c r="A719" s="1">
        <v>2009</v>
      </c>
      <c r="B719">
        <v>10</v>
      </c>
      <c r="C719" s="4">
        <v>27.78</v>
      </c>
      <c r="D719" s="4">
        <v>26.79</v>
      </c>
      <c r="E719" s="4">
        <v>0.99</v>
      </c>
      <c r="F719" s="6">
        <f>IF(INDEX(Nino34_long!$B$82:$M$146,INT((ROW($A719)-ROW($A$2))/12)+1,MOD(ROW($A719)-ROW($A$2),12)+1)=-99.99,"",INDEX(Nino34_long!$B$82:$M$146,INT((ROW($A719)-ROW($A$2))/12)+1,MOD(ROW($A719)-ROW($A$2),12)+1))</f>
        <v>27.69</v>
      </c>
      <c r="G719" s="8" t="str">
        <f t="shared" si="38"/>
        <v>No_Start</v>
      </c>
      <c r="H719" s="8" t="str">
        <f t="shared" si="39"/>
        <v>Yes</v>
      </c>
      <c r="I719" s="8">
        <f t="shared" si="40"/>
        <v>0.99</v>
      </c>
    </row>
    <row r="720" spans="1:9" ht="12.75" customHeight="1" x14ac:dyDescent="0.25">
      <c r="A720" s="1">
        <v>2009</v>
      </c>
      <c r="B720">
        <v>11</v>
      </c>
      <c r="C720" s="4">
        <v>28.27</v>
      </c>
      <c r="D720" s="4">
        <v>26.74</v>
      </c>
      <c r="E720" s="4">
        <v>1.53</v>
      </c>
      <c r="F720" s="6">
        <f>IF(INDEX(Nino34_long!$B$82:$M$146,INT((ROW($A720)-ROW($A$2))/12)+1,MOD(ROW($A720)-ROW($A$2),12)+1)=-99.99,"",INDEX(Nino34_long!$B$82:$M$146,INT((ROW($A720)-ROW($A$2))/12)+1,MOD(ROW($A720)-ROW($A$2),12)+1))</f>
        <v>28.15</v>
      </c>
      <c r="G720" s="8" t="str">
        <f t="shared" si="38"/>
        <v>No_Start</v>
      </c>
      <c r="H720" s="8" t="str">
        <f t="shared" si="39"/>
        <v>Yes</v>
      </c>
      <c r="I720" s="8">
        <f t="shared" si="40"/>
        <v>1.53</v>
      </c>
    </row>
    <row r="721" spans="1:9" ht="12.75" customHeight="1" x14ac:dyDescent="0.25">
      <c r="A721" s="1">
        <v>2009</v>
      </c>
      <c r="B721">
        <v>12</v>
      </c>
      <c r="C721" s="4">
        <v>28.47</v>
      </c>
      <c r="D721" s="4">
        <v>26.69</v>
      </c>
      <c r="E721" s="4">
        <v>1.78</v>
      </c>
      <c r="F721" s="6">
        <f>IF(INDEX(Nino34_long!$B$82:$M$146,INT((ROW($A721)-ROW($A$2))/12)+1,MOD(ROW($A721)-ROW($A$2),12)+1)=-99.99,"",INDEX(Nino34_long!$B$82:$M$146,INT((ROW($A721)-ROW($A$2))/12)+1,MOD(ROW($A721)-ROW($A$2),12)+1))</f>
        <v>28.4</v>
      </c>
      <c r="G721" s="8" t="str">
        <f t="shared" si="38"/>
        <v>No_Start</v>
      </c>
      <c r="H721" s="8" t="str">
        <f t="shared" si="39"/>
        <v>Yes</v>
      </c>
      <c r="I721" s="8">
        <f t="shared" si="40"/>
        <v>1.78</v>
      </c>
    </row>
    <row r="722" spans="1:9" ht="12.75" customHeight="1" x14ac:dyDescent="0.25">
      <c r="A722" s="1">
        <v>2010</v>
      </c>
      <c r="B722">
        <v>1</v>
      </c>
      <c r="C722" s="4">
        <v>28.24</v>
      </c>
      <c r="D722" s="4">
        <v>26.68</v>
      </c>
      <c r="E722" s="4">
        <v>1.57</v>
      </c>
      <c r="F722" s="6">
        <f>IF(INDEX(Nino34_long!$B$82:$M$146,INT((ROW($A722)-ROW($A$2))/12)+1,MOD(ROW($A722)-ROW($A$2),12)+1)=-99.99,"",INDEX(Nino34_long!$B$82:$M$146,INT((ROW($A722)-ROW($A$2))/12)+1,MOD(ROW($A722)-ROW($A$2),12)+1))</f>
        <v>28</v>
      </c>
      <c r="G722" s="8" t="str">
        <f t="shared" si="38"/>
        <v>No_Start</v>
      </c>
      <c r="H722" s="8" t="str">
        <f t="shared" si="39"/>
        <v>Yes</v>
      </c>
      <c r="I722" s="8">
        <f t="shared" si="40"/>
        <v>1.57</v>
      </c>
    </row>
    <row r="723" spans="1:9" ht="12.75" customHeight="1" x14ac:dyDescent="0.25">
      <c r="A723" s="1">
        <v>2010</v>
      </c>
      <c r="B723">
        <v>2</v>
      </c>
      <c r="C723" s="4">
        <v>28.15</v>
      </c>
      <c r="D723" s="4">
        <v>26.84</v>
      </c>
      <c r="E723" s="4">
        <v>1.31</v>
      </c>
      <c r="F723" s="6">
        <f>IF(INDEX(Nino34_long!$B$82:$M$146,INT((ROW($A723)-ROW($A$2))/12)+1,MOD(ROW($A723)-ROW($A$2),12)+1)=-99.99,"",INDEX(Nino34_long!$B$82:$M$146,INT((ROW($A723)-ROW($A$2))/12)+1,MOD(ROW($A723)-ROW($A$2),12)+1))</f>
        <v>27.94</v>
      </c>
      <c r="G723" s="8" t="str">
        <f t="shared" si="38"/>
        <v>No_Start</v>
      </c>
      <c r="H723" s="8" t="str">
        <f t="shared" si="39"/>
        <v>Yes</v>
      </c>
      <c r="I723" s="8">
        <f t="shared" si="40"/>
        <v>1.31</v>
      </c>
    </row>
    <row r="724" spans="1:9" ht="12.75" customHeight="1" x14ac:dyDescent="0.25">
      <c r="A724" s="1">
        <v>2010</v>
      </c>
      <c r="B724">
        <v>3</v>
      </c>
      <c r="C724" s="4">
        <v>28.33</v>
      </c>
      <c r="D724" s="4">
        <v>27.34</v>
      </c>
      <c r="E724" s="4">
        <v>0.99</v>
      </c>
      <c r="F724" s="6">
        <f>IF(INDEX(Nino34_long!$B$82:$M$146,INT((ROW($A724)-ROW($A$2))/12)+1,MOD(ROW($A724)-ROW($A$2),12)+1)=-99.99,"",INDEX(Nino34_long!$B$82:$M$146,INT((ROW($A724)-ROW($A$2))/12)+1,MOD(ROW($A724)-ROW($A$2),12)+1))</f>
        <v>28.33</v>
      </c>
      <c r="G724" s="8" t="str">
        <f t="shared" si="38"/>
        <v>No_Start</v>
      </c>
      <c r="H724" s="8" t="str">
        <f t="shared" si="39"/>
        <v>Yes</v>
      </c>
      <c r="I724" s="8">
        <f t="shared" si="40"/>
        <v>0.99</v>
      </c>
    </row>
    <row r="725" spans="1:9" ht="12.75" customHeight="1" x14ac:dyDescent="0.25">
      <c r="A725" s="1">
        <v>2010</v>
      </c>
      <c r="B725">
        <v>4</v>
      </c>
      <c r="C725" s="4">
        <v>28.44</v>
      </c>
      <c r="D725" s="4">
        <v>27.81</v>
      </c>
      <c r="E725" s="4">
        <v>0.63</v>
      </c>
      <c r="F725" s="6">
        <f>IF(INDEX(Nino34_long!$B$82:$M$146,INT((ROW($A725)-ROW($A$2))/12)+1,MOD(ROW($A725)-ROW($A$2),12)+1)=-99.99,"",INDEX(Nino34_long!$B$82:$M$146,INT((ROW($A725)-ROW($A$2))/12)+1,MOD(ROW($A725)-ROW($A$2),12)+1))</f>
        <v>28.33</v>
      </c>
      <c r="G725" s="8" t="str">
        <f t="shared" si="38"/>
        <v>No_Start</v>
      </c>
      <c r="H725" s="8" t="str">
        <f t="shared" si="39"/>
        <v>Yes</v>
      </c>
      <c r="I725" s="8">
        <f t="shared" si="40"/>
        <v>0.63</v>
      </c>
    </row>
    <row r="726" spans="1:9" ht="12.75" customHeight="1" x14ac:dyDescent="0.25">
      <c r="A726" s="1">
        <v>2010</v>
      </c>
      <c r="B726">
        <v>5</v>
      </c>
      <c r="C726" s="4">
        <v>28.02</v>
      </c>
      <c r="D726" s="4">
        <v>27.91</v>
      </c>
      <c r="E726" s="4">
        <v>0.1</v>
      </c>
      <c r="F726" s="6">
        <f>IF(INDEX(Nino34_long!$B$82:$M$146,INT((ROW($A726)-ROW($A$2))/12)+1,MOD(ROW($A726)-ROW($A$2),12)+1)=-99.99,"",INDEX(Nino34_long!$B$82:$M$146,INT((ROW($A726)-ROW($A$2))/12)+1,MOD(ROW($A726)-ROW($A$2),12)+1))</f>
        <v>27.72</v>
      </c>
      <c r="G726" s="8" t="str">
        <f t="shared" si="38"/>
        <v>No_Start</v>
      </c>
      <c r="H726" s="8" t="str">
        <f t="shared" si="39"/>
        <v>No_</v>
      </c>
      <c r="I726" s="8">
        <f t="shared" si="40"/>
        <v>0.5</v>
      </c>
    </row>
    <row r="727" spans="1:9" ht="12.75" customHeight="1" x14ac:dyDescent="0.25">
      <c r="A727" s="1">
        <v>2010</v>
      </c>
      <c r="B727">
        <v>6</v>
      </c>
      <c r="C727" s="4">
        <v>27.23</v>
      </c>
      <c r="D727" s="4">
        <v>27.69</v>
      </c>
      <c r="E727" s="4">
        <v>-0.46</v>
      </c>
      <c r="F727" s="6">
        <f>IF(INDEX(Nino34_long!$B$82:$M$146,INT((ROW($A727)-ROW($A$2))/12)+1,MOD(ROW($A727)-ROW($A$2),12)+1)=-99.99,"",INDEX(Nino34_long!$B$82:$M$146,INT((ROW($A727)-ROW($A$2))/12)+1,MOD(ROW($A727)-ROW($A$2),12)+1))</f>
        <v>27.07</v>
      </c>
      <c r="G727" s="8" t="str">
        <f t="shared" si="38"/>
        <v>No_Start</v>
      </c>
      <c r="H727" s="8" t="str">
        <f t="shared" si="39"/>
        <v>No_</v>
      </c>
      <c r="I727" s="8">
        <f t="shared" si="40"/>
        <v>0.5</v>
      </c>
    </row>
    <row r="728" spans="1:9" ht="12.75" customHeight="1" x14ac:dyDescent="0.25">
      <c r="A728" s="1">
        <v>2010</v>
      </c>
      <c r="B728">
        <v>7</v>
      </c>
      <c r="C728" s="4">
        <v>26.39</v>
      </c>
      <c r="D728" s="4">
        <v>27.28</v>
      </c>
      <c r="E728" s="4">
        <v>-0.89</v>
      </c>
      <c r="F728" s="6">
        <f>IF(INDEX(Nino34_long!$B$82:$M$146,INT((ROW($A728)-ROW($A$2))/12)+1,MOD(ROW($A728)-ROW($A$2),12)+1)=-99.99,"",INDEX(Nino34_long!$B$82:$M$146,INT((ROW($A728)-ROW($A$2))/12)+1,MOD(ROW($A728)-ROW($A$2),12)+1))</f>
        <v>26.34</v>
      </c>
      <c r="G728" s="8" t="str">
        <f t="shared" si="38"/>
        <v>No_Start</v>
      </c>
      <c r="H728" s="8" t="str">
        <f t="shared" si="39"/>
        <v>No_</v>
      </c>
      <c r="I728" s="8">
        <f t="shared" si="40"/>
        <v>0.5</v>
      </c>
    </row>
    <row r="729" spans="1:9" ht="12.75" customHeight="1" x14ac:dyDescent="0.25">
      <c r="A729" s="1">
        <v>2010</v>
      </c>
      <c r="B729">
        <v>8</v>
      </c>
      <c r="C729" s="4">
        <v>25.64</v>
      </c>
      <c r="D729" s="4">
        <v>26.92</v>
      </c>
      <c r="E729" s="4">
        <v>-1.29</v>
      </c>
      <c r="F729" s="6">
        <f>IF(INDEX(Nino34_long!$B$82:$M$146,INT((ROW($A729)-ROW($A$2))/12)+1,MOD(ROW($A729)-ROW($A$2),12)+1)=-99.99,"",INDEX(Nino34_long!$B$82:$M$146,INT((ROW($A729)-ROW($A$2))/12)+1,MOD(ROW($A729)-ROW($A$2),12)+1))</f>
        <v>25.55</v>
      </c>
      <c r="G729" s="8" t="str">
        <f t="shared" si="38"/>
        <v>No_Start</v>
      </c>
      <c r="H729" s="8" t="str">
        <f t="shared" si="39"/>
        <v>No_</v>
      </c>
      <c r="I729" s="8">
        <f t="shared" si="40"/>
        <v>0.5</v>
      </c>
    </row>
    <row r="730" spans="1:9" ht="12.75" customHeight="1" x14ac:dyDescent="0.25">
      <c r="A730" s="1">
        <v>2010</v>
      </c>
      <c r="B730">
        <v>9</v>
      </c>
      <c r="C730" s="4">
        <v>25.31</v>
      </c>
      <c r="D730" s="4">
        <v>26.83</v>
      </c>
      <c r="E730" s="4">
        <v>-1.52</v>
      </c>
      <c r="F730" s="6">
        <f>IF(INDEX(Nino34_long!$B$82:$M$146,INT((ROW($A730)-ROW($A$2))/12)+1,MOD(ROW($A730)-ROW($A$2),12)+1)=-99.99,"",INDEX(Nino34_long!$B$82:$M$146,INT((ROW($A730)-ROW($A$2))/12)+1,MOD(ROW($A730)-ROW($A$2),12)+1))</f>
        <v>25.19</v>
      </c>
      <c r="G730" s="8" t="str">
        <f t="shared" si="38"/>
        <v>No_Start</v>
      </c>
      <c r="H730" s="8" t="str">
        <f t="shared" si="39"/>
        <v>No_</v>
      </c>
      <c r="I730" s="8">
        <f t="shared" si="40"/>
        <v>0.5</v>
      </c>
    </row>
    <row r="731" spans="1:9" ht="12.75" customHeight="1" x14ac:dyDescent="0.25">
      <c r="A731" s="1">
        <v>2010</v>
      </c>
      <c r="B731">
        <v>10</v>
      </c>
      <c r="C731" s="4">
        <v>25.26</v>
      </c>
      <c r="D731" s="4">
        <v>26.79</v>
      </c>
      <c r="E731" s="4">
        <v>-1.53</v>
      </c>
      <c r="F731" s="6">
        <f>IF(INDEX(Nino34_long!$B$82:$M$146,INT((ROW($A731)-ROW($A$2))/12)+1,MOD(ROW($A731)-ROW($A$2),12)+1)=-99.99,"",INDEX(Nino34_long!$B$82:$M$146,INT((ROW($A731)-ROW($A$2))/12)+1,MOD(ROW($A731)-ROW($A$2),12)+1))</f>
        <v>25.08</v>
      </c>
      <c r="G731" s="8" t="str">
        <f t="shared" si="38"/>
        <v>No_Start</v>
      </c>
      <c r="H731" s="8" t="str">
        <f t="shared" si="39"/>
        <v>No_</v>
      </c>
      <c r="I731" s="8">
        <f t="shared" si="40"/>
        <v>0.5</v>
      </c>
    </row>
    <row r="732" spans="1:9" ht="12.75" customHeight="1" x14ac:dyDescent="0.25">
      <c r="A732" s="1">
        <v>2010</v>
      </c>
      <c r="B732">
        <v>11</v>
      </c>
      <c r="C732" s="4">
        <v>25.32</v>
      </c>
      <c r="D732" s="4">
        <v>26.74</v>
      </c>
      <c r="E732" s="4">
        <v>-1.42</v>
      </c>
      <c r="F732" s="6">
        <f>IF(INDEX(Nino34_long!$B$82:$M$146,INT((ROW($A732)-ROW($A$2))/12)+1,MOD(ROW($A732)-ROW($A$2),12)+1)=-99.99,"",INDEX(Nino34_long!$B$82:$M$146,INT((ROW($A732)-ROW($A$2))/12)+1,MOD(ROW($A732)-ROW($A$2),12)+1))</f>
        <v>25.08</v>
      </c>
      <c r="G732" s="8" t="str">
        <f t="shared" si="38"/>
        <v>No_Start</v>
      </c>
      <c r="H732" s="8" t="str">
        <f t="shared" si="39"/>
        <v>No_</v>
      </c>
      <c r="I732" s="8">
        <f t="shared" si="40"/>
        <v>0.5</v>
      </c>
    </row>
    <row r="733" spans="1:9" ht="12.75" customHeight="1" x14ac:dyDescent="0.25">
      <c r="A733" s="1">
        <v>2010</v>
      </c>
      <c r="B733">
        <v>12</v>
      </c>
      <c r="C733" s="4">
        <v>25.29</v>
      </c>
      <c r="D733" s="4">
        <v>26.69</v>
      </c>
      <c r="E733" s="4">
        <v>-1.4</v>
      </c>
      <c r="F733" s="6">
        <f>IF(INDEX(Nino34_long!$B$82:$M$146,INT((ROW($A733)-ROW($A$2))/12)+1,MOD(ROW($A733)-ROW($A$2),12)+1)=-99.99,"",INDEX(Nino34_long!$B$82:$M$146,INT((ROW($A733)-ROW($A$2))/12)+1,MOD(ROW($A733)-ROW($A$2),12)+1))</f>
        <v>24.95</v>
      </c>
      <c r="G733" s="8" t="str">
        <f t="shared" si="38"/>
        <v>No_Start</v>
      </c>
      <c r="H733" s="8" t="str">
        <f t="shared" si="39"/>
        <v>No_</v>
      </c>
      <c r="I733" s="8">
        <f t="shared" si="40"/>
        <v>0.5</v>
      </c>
    </row>
    <row r="734" spans="1:9" ht="12.75" customHeight="1" x14ac:dyDescent="0.25">
      <c r="A734" s="1">
        <v>2011</v>
      </c>
      <c r="B734">
        <v>1</v>
      </c>
      <c r="C734" s="4">
        <v>25.09</v>
      </c>
      <c r="D734" s="4">
        <v>26.68</v>
      </c>
      <c r="E734" s="4">
        <v>-1.59</v>
      </c>
      <c r="F734" s="6">
        <f>IF(INDEX(Nino34_long!$B$82:$M$146,INT((ROW($A734)-ROW($A$2))/12)+1,MOD(ROW($A734)-ROW($A$2),12)+1)=-99.99,"",INDEX(Nino34_long!$B$82:$M$146,INT((ROW($A734)-ROW($A$2))/12)+1,MOD(ROW($A734)-ROW($A$2),12)+1))</f>
        <v>24.88</v>
      </c>
      <c r="G734" s="8" t="str">
        <f t="shared" si="38"/>
        <v>No_Start</v>
      </c>
      <c r="H734" s="8" t="str">
        <f t="shared" si="39"/>
        <v>No_</v>
      </c>
      <c r="I734" s="8">
        <f t="shared" si="40"/>
        <v>0.5</v>
      </c>
    </row>
    <row r="735" spans="1:9" ht="12.75" customHeight="1" x14ac:dyDescent="0.25">
      <c r="A735" s="1">
        <v>2011</v>
      </c>
      <c r="B735">
        <v>2</v>
      </c>
      <c r="C735" s="4">
        <v>25.69</v>
      </c>
      <c r="D735" s="4">
        <v>26.84</v>
      </c>
      <c r="E735" s="4">
        <v>-1.1499999999999999</v>
      </c>
      <c r="F735" s="6">
        <f>IF(INDEX(Nino34_long!$B$82:$M$146,INT((ROW($A735)-ROW($A$2))/12)+1,MOD(ROW($A735)-ROW($A$2),12)+1)=-99.99,"",INDEX(Nino34_long!$B$82:$M$146,INT((ROW($A735)-ROW($A$2))/12)+1,MOD(ROW($A735)-ROW($A$2),12)+1))</f>
        <v>25.5</v>
      </c>
      <c r="G735" s="8" t="str">
        <f t="shared" si="38"/>
        <v>No_Start</v>
      </c>
      <c r="H735" s="8" t="str">
        <f t="shared" si="39"/>
        <v>No_</v>
      </c>
      <c r="I735" s="8">
        <f t="shared" si="40"/>
        <v>0.5</v>
      </c>
    </row>
    <row r="736" spans="1:9" ht="12.75" customHeight="1" x14ac:dyDescent="0.25">
      <c r="A736" s="1">
        <v>2011</v>
      </c>
      <c r="B736">
        <v>3</v>
      </c>
      <c r="C736" s="4">
        <v>26.39</v>
      </c>
      <c r="D736" s="4">
        <v>27.34</v>
      </c>
      <c r="E736" s="4">
        <v>-0.95</v>
      </c>
      <c r="F736" s="6">
        <f>IF(INDEX(Nino34_long!$B$82:$M$146,INT((ROW($A736)-ROW($A$2))/12)+1,MOD(ROW($A736)-ROW($A$2),12)+1)=-99.99,"",INDEX(Nino34_long!$B$82:$M$146,INT((ROW($A736)-ROW($A$2))/12)+1,MOD(ROW($A736)-ROW($A$2),12)+1))</f>
        <v>26.27</v>
      </c>
      <c r="G736" s="8" t="str">
        <f t="shared" si="38"/>
        <v>No_Start</v>
      </c>
      <c r="H736" s="8" t="str">
        <f t="shared" si="39"/>
        <v>No_</v>
      </c>
      <c r="I736" s="8">
        <f t="shared" si="40"/>
        <v>0.5</v>
      </c>
    </row>
    <row r="737" spans="1:9" ht="12.75" customHeight="1" x14ac:dyDescent="0.25">
      <c r="A737" s="1">
        <v>2011</v>
      </c>
      <c r="B737">
        <v>4</v>
      </c>
      <c r="C737" s="4">
        <v>27.21</v>
      </c>
      <c r="D737" s="4">
        <v>27.81</v>
      </c>
      <c r="E737" s="4">
        <v>-0.59</v>
      </c>
      <c r="F737" s="6">
        <f>IF(INDEX(Nino34_long!$B$82:$M$146,INT((ROW($A737)-ROW($A$2))/12)+1,MOD(ROW($A737)-ROW($A$2),12)+1)=-99.99,"",INDEX(Nino34_long!$B$82:$M$146,INT((ROW($A737)-ROW($A$2))/12)+1,MOD(ROW($A737)-ROW($A$2),12)+1))</f>
        <v>27.03</v>
      </c>
      <c r="G737" s="8" t="str">
        <f t="shared" si="38"/>
        <v>No_Start</v>
      </c>
      <c r="H737" s="8" t="str">
        <f t="shared" si="39"/>
        <v>No_</v>
      </c>
      <c r="I737" s="8">
        <f t="shared" si="40"/>
        <v>0.5</v>
      </c>
    </row>
    <row r="738" spans="1:9" ht="12.75" customHeight="1" x14ac:dyDescent="0.25">
      <c r="A738" s="1">
        <v>2011</v>
      </c>
      <c r="B738">
        <v>5</v>
      </c>
      <c r="C738" s="4">
        <v>27.66</v>
      </c>
      <c r="D738" s="4">
        <v>27.91</v>
      </c>
      <c r="E738" s="4">
        <v>-0.25</v>
      </c>
      <c r="F738" s="6">
        <f>IF(INDEX(Nino34_long!$B$82:$M$146,INT((ROW($A738)-ROW($A$2))/12)+1,MOD(ROW($A738)-ROW($A$2),12)+1)=-99.99,"",INDEX(Nino34_long!$B$82:$M$146,INT((ROW($A738)-ROW($A$2))/12)+1,MOD(ROW($A738)-ROW($A$2),12)+1))</f>
        <v>27.34</v>
      </c>
      <c r="G738" s="8" t="str">
        <f t="shared" si="38"/>
        <v>No_Start</v>
      </c>
      <c r="H738" s="8" t="str">
        <f t="shared" si="39"/>
        <v>No_</v>
      </c>
      <c r="I738" s="8">
        <f t="shared" si="40"/>
        <v>0.5</v>
      </c>
    </row>
    <row r="739" spans="1:9" ht="12.75" customHeight="1" x14ac:dyDescent="0.25">
      <c r="A739" s="1">
        <v>2011</v>
      </c>
      <c r="B739">
        <v>6</v>
      </c>
      <c r="C739" s="4">
        <v>27.64</v>
      </c>
      <c r="D739" s="4">
        <v>27.69</v>
      </c>
      <c r="E739" s="4">
        <v>-0.05</v>
      </c>
      <c r="F739" s="6">
        <f>IF(INDEX(Nino34_long!$B$82:$M$146,INT((ROW($A739)-ROW($A$2))/12)+1,MOD(ROW($A739)-ROW($A$2),12)+1)=-99.99,"",INDEX(Nino34_long!$B$82:$M$146,INT((ROW($A739)-ROW($A$2))/12)+1,MOD(ROW($A739)-ROW($A$2),12)+1))</f>
        <v>27.43</v>
      </c>
      <c r="G739" s="8" t="str">
        <f t="shared" si="38"/>
        <v>No_Start</v>
      </c>
      <c r="H739" s="8" t="str">
        <f t="shared" si="39"/>
        <v>No_</v>
      </c>
      <c r="I739" s="8">
        <f t="shared" si="40"/>
        <v>0.5</v>
      </c>
    </row>
    <row r="740" spans="1:9" ht="12.75" customHeight="1" x14ac:dyDescent="0.25">
      <c r="A740" s="1">
        <v>2011</v>
      </c>
      <c r="B740">
        <v>7</v>
      </c>
      <c r="C740" s="4">
        <v>27.09</v>
      </c>
      <c r="D740" s="4">
        <v>27.28</v>
      </c>
      <c r="E740" s="4">
        <v>-0.19</v>
      </c>
      <c r="F740" s="6">
        <f>IF(INDEX(Nino34_long!$B$82:$M$146,INT((ROW($A740)-ROW($A$2))/12)+1,MOD(ROW($A740)-ROW($A$2),12)+1)=-99.99,"",INDEX(Nino34_long!$B$82:$M$146,INT((ROW($A740)-ROW($A$2))/12)+1,MOD(ROW($A740)-ROW($A$2),12)+1))</f>
        <v>27</v>
      </c>
      <c r="G740" s="8" t="str">
        <f t="shared" si="38"/>
        <v>No_Start</v>
      </c>
      <c r="H740" s="8" t="str">
        <f t="shared" si="39"/>
        <v>No_</v>
      </c>
      <c r="I740" s="8">
        <f t="shared" si="40"/>
        <v>0.5</v>
      </c>
    </row>
    <row r="741" spans="1:9" ht="12.75" customHeight="1" x14ac:dyDescent="0.25">
      <c r="A741" s="1">
        <v>2011</v>
      </c>
      <c r="B741">
        <v>8</v>
      </c>
      <c r="C741" s="4">
        <v>26.53</v>
      </c>
      <c r="D741" s="4">
        <v>26.92</v>
      </c>
      <c r="E741" s="4">
        <v>-0.39</v>
      </c>
      <c r="F741" s="6">
        <f>IF(INDEX(Nino34_long!$B$82:$M$146,INT((ROW($A741)-ROW($A$2))/12)+1,MOD(ROW($A741)-ROW($A$2),12)+1)=-99.99,"",INDEX(Nino34_long!$B$82:$M$146,INT((ROW($A741)-ROW($A$2))/12)+1,MOD(ROW($A741)-ROW($A$2),12)+1))</f>
        <v>26.22</v>
      </c>
      <c r="G741" s="8" t="str">
        <f t="shared" si="38"/>
        <v>No_Start</v>
      </c>
      <c r="H741" s="8" t="str">
        <f t="shared" si="39"/>
        <v>No_</v>
      </c>
      <c r="I741" s="8">
        <f t="shared" si="40"/>
        <v>0.5</v>
      </c>
    </row>
    <row r="742" spans="1:9" ht="12.75" customHeight="1" x14ac:dyDescent="0.25">
      <c r="A742" s="1">
        <v>2011</v>
      </c>
      <c r="B742">
        <v>9</v>
      </c>
      <c r="C742" s="4">
        <v>26.17</v>
      </c>
      <c r="D742" s="4">
        <v>26.83</v>
      </c>
      <c r="E742" s="4">
        <v>-0.66</v>
      </c>
      <c r="F742" s="6">
        <f>IF(INDEX(Nino34_long!$B$82:$M$146,INT((ROW($A742)-ROW($A$2))/12)+1,MOD(ROW($A742)-ROW($A$2),12)+1)=-99.99,"",INDEX(Nino34_long!$B$82:$M$146,INT((ROW($A742)-ROW($A$2))/12)+1,MOD(ROW($A742)-ROW($A$2),12)+1))</f>
        <v>25.99</v>
      </c>
      <c r="G742" s="8" t="str">
        <f t="shared" si="38"/>
        <v>No_Start</v>
      </c>
      <c r="H742" s="8" t="str">
        <f t="shared" si="39"/>
        <v>No_</v>
      </c>
      <c r="I742" s="8">
        <f t="shared" si="40"/>
        <v>0.5</v>
      </c>
    </row>
    <row r="743" spans="1:9" ht="12.75" customHeight="1" x14ac:dyDescent="0.25">
      <c r="A743" s="1">
        <v>2011</v>
      </c>
      <c r="B743">
        <v>10</v>
      </c>
      <c r="C743" s="4">
        <v>25.98</v>
      </c>
      <c r="D743" s="4">
        <v>26.79</v>
      </c>
      <c r="E743" s="4">
        <v>-0.81</v>
      </c>
      <c r="F743" s="6">
        <f>IF(INDEX(Nino34_long!$B$82:$M$146,INT((ROW($A743)-ROW($A$2))/12)+1,MOD(ROW($A743)-ROW($A$2),12)+1)=-99.99,"",INDEX(Nino34_long!$B$82:$M$146,INT((ROW($A743)-ROW($A$2))/12)+1,MOD(ROW($A743)-ROW($A$2),12)+1))</f>
        <v>25.81</v>
      </c>
      <c r="G743" s="8" t="str">
        <f t="shared" si="38"/>
        <v>No_Start</v>
      </c>
      <c r="H743" s="8" t="str">
        <f t="shared" si="39"/>
        <v>No_</v>
      </c>
      <c r="I743" s="8">
        <f t="shared" si="40"/>
        <v>0.5</v>
      </c>
    </row>
    <row r="744" spans="1:9" ht="12.75" customHeight="1" x14ac:dyDescent="0.25">
      <c r="A744" s="1">
        <v>2011</v>
      </c>
      <c r="B744">
        <v>11</v>
      </c>
      <c r="C744" s="4">
        <v>25.7</v>
      </c>
      <c r="D744" s="4">
        <v>26.74</v>
      </c>
      <c r="E744" s="4">
        <v>-1.04</v>
      </c>
      <c r="F744" s="6">
        <f>IF(INDEX(Nino34_long!$B$82:$M$146,INT((ROW($A744)-ROW($A$2))/12)+1,MOD(ROW($A744)-ROW($A$2),12)+1)=-99.99,"",INDEX(Nino34_long!$B$82:$M$146,INT((ROW($A744)-ROW($A$2))/12)+1,MOD(ROW($A744)-ROW($A$2),12)+1))</f>
        <v>25.56</v>
      </c>
      <c r="G744" s="8" t="str">
        <f t="shared" si="38"/>
        <v>No_Start</v>
      </c>
      <c r="H744" s="8" t="str">
        <f t="shared" si="39"/>
        <v>No_</v>
      </c>
      <c r="I744" s="8">
        <f t="shared" si="40"/>
        <v>0.5</v>
      </c>
    </row>
    <row r="745" spans="1:9" ht="12.75" customHeight="1" x14ac:dyDescent="0.25">
      <c r="A745" s="1">
        <v>2011</v>
      </c>
      <c r="B745">
        <v>12</v>
      </c>
      <c r="C745" s="4">
        <v>25.61</v>
      </c>
      <c r="D745" s="4">
        <v>26.69</v>
      </c>
      <c r="E745" s="4">
        <v>-1.0900000000000001</v>
      </c>
      <c r="F745" s="6">
        <f>IF(INDEX(Nino34_long!$B$82:$M$146,INT((ROW($A745)-ROW($A$2))/12)+1,MOD(ROW($A745)-ROW($A$2),12)+1)=-99.99,"",INDEX(Nino34_long!$B$82:$M$146,INT((ROW($A745)-ROW($A$2))/12)+1,MOD(ROW($A745)-ROW($A$2),12)+1))</f>
        <v>25.54</v>
      </c>
      <c r="G745" s="8" t="str">
        <f t="shared" si="38"/>
        <v>No_Start</v>
      </c>
      <c r="H745" s="8" t="str">
        <f t="shared" si="39"/>
        <v>No_</v>
      </c>
      <c r="I745" s="8">
        <f t="shared" si="40"/>
        <v>0.5</v>
      </c>
    </row>
    <row r="746" spans="1:9" ht="12.75" customHeight="1" x14ac:dyDescent="0.25">
      <c r="A746" s="1">
        <v>2012</v>
      </c>
      <c r="B746">
        <v>1</v>
      </c>
      <c r="C746" s="4">
        <v>25.84</v>
      </c>
      <c r="D746" s="4">
        <v>26.68</v>
      </c>
      <c r="E746" s="4">
        <v>-0.84</v>
      </c>
      <c r="F746" s="6">
        <f>IF(INDEX(Nino34_long!$B$82:$M$146,INT((ROW($A746)-ROW($A$2))/12)+1,MOD(ROW($A746)-ROW($A$2),12)+1)=-99.99,"",INDEX(Nino34_long!$B$82:$M$146,INT((ROW($A746)-ROW($A$2))/12)+1,MOD(ROW($A746)-ROW($A$2),12)+1))</f>
        <v>25.65</v>
      </c>
      <c r="G746" s="8" t="str">
        <f t="shared" si="38"/>
        <v>No_Start</v>
      </c>
      <c r="H746" s="8" t="str">
        <f t="shared" si="39"/>
        <v>No_</v>
      </c>
      <c r="I746" s="8">
        <f t="shared" si="40"/>
        <v>0.5</v>
      </c>
    </row>
    <row r="747" spans="1:9" ht="12.75" customHeight="1" x14ac:dyDescent="0.25">
      <c r="A747" s="1">
        <v>2012</v>
      </c>
      <c r="B747">
        <v>2</v>
      </c>
      <c r="C747" s="4">
        <v>26.18</v>
      </c>
      <c r="D747" s="4">
        <v>26.84</v>
      </c>
      <c r="E747" s="4">
        <v>-0.66</v>
      </c>
      <c r="F747" s="6">
        <f>IF(INDEX(Nino34_long!$B$82:$M$146,INT((ROW($A747)-ROW($A$2))/12)+1,MOD(ROW($A747)-ROW($A$2),12)+1)=-99.99,"",INDEX(Nino34_long!$B$82:$M$146,INT((ROW($A747)-ROW($A$2))/12)+1,MOD(ROW($A747)-ROW($A$2),12)+1))</f>
        <v>26.15</v>
      </c>
      <c r="G747" s="8" t="str">
        <f t="shared" si="38"/>
        <v>No_Start</v>
      </c>
      <c r="H747" s="8" t="str">
        <f t="shared" si="39"/>
        <v>No_</v>
      </c>
      <c r="I747" s="8">
        <f t="shared" si="40"/>
        <v>0.5</v>
      </c>
    </row>
    <row r="748" spans="1:9" ht="12.75" customHeight="1" x14ac:dyDescent="0.25">
      <c r="A748" s="1">
        <v>2012</v>
      </c>
      <c r="B748">
        <v>3</v>
      </c>
      <c r="C748" s="4">
        <v>26.93</v>
      </c>
      <c r="D748" s="4">
        <v>27.34</v>
      </c>
      <c r="E748" s="4">
        <v>-0.41</v>
      </c>
      <c r="F748" s="6">
        <f>IF(INDEX(Nino34_long!$B$82:$M$146,INT((ROW($A748)-ROW($A$2))/12)+1,MOD(ROW($A748)-ROW($A$2),12)+1)=-99.99,"",INDEX(Nino34_long!$B$82:$M$146,INT((ROW($A748)-ROW($A$2))/12)+1,MOD(ROW($A748)-ROW($A$2),12)+1))</f>
        <v>26.78</v>
      </c>
      <c r="G748" s="8" t="str">
        <f t="shared" si="38"/>
        <v>No_Start</v>
      </c>
      <c r="H748" s="8" t="str">
        <f t="shared" si="39"/>
        <v>No_</v>
      </c>
      <c r="I748" s="8">
        <f t="shared" si="40"/>
        <v>0.5</v>
      </c>
    </row>
    <row r="749" spans="1:9" ht="12.75" customHeight="1" x14ac:dyDescent="0.25">
      <c r="A749" s="1">
        <v>2012</v>
      </c>
      <c r="B749">
        <v>4</v>
      </c>
      <c r="C749" s="4">
        <v>27.54</v>
      </c>
      <c r="D749" s="4">
        <v>27.81</v>
      </c>
      <c r="E749" s="4">
        <v>-0.27</v>
      </c>
      <c r="F749" s="6">
        <f>IF(INDEX(Nino34_long!$B$82:$M$146,INT((ROW($A749)-ROW($A$2))/12)+1,MOD(ROW($A749)-ROW($A$2),12)+1)=-99.99,"",INDEX(Nino34_long!$B$82:$M$146,INT((ROW($A749)-ROW($A$2))/12)+1,MOD(ROW($A749)-ROW($A$2),12)+1))</f>
        <v>27.48</v>
      </c>
      <c r="G749" s="8" t="str">
        <f t="shared" si="38"/>
        <v>No_Start</v>
      </c>
      <c r="H749" s="8" t="str">
        <f t="shared" si="39"/>
        <v>No_</v>
      </c>
      <c r="I749" s="8">
        <f t="shared" si="40"/>
        <v>0.5</v>
      </c>
    </row>
    <row r="750" spans="1:9" ht="12.75" customHeight="1" x14ac:dyDescent="0.25">
      <c r="A750" s="1">
        <v>2012</v>
      </c>
      <c r="B750">
        <v>5</v>
      </c>
      <c r="C750" s="4">
        <v>27.72</v>
      </c>
      <c r="D750" s="4">
        <v>27.91</v>
      </c>
      <c r="E750" s="4">
        <v>-0.2</v>
      </c>
      <c r="F750" s="6">
        <f>IF(INDEX(Nino34_long!$B$82:$M$146,INT((ROW($A750)-ROW($A$2))/12)+1,MOD(ROW($A750)-ROW($A$2),12)+1)=-99.99,"",INDEX(Nino34_long!$B$82:$M$146,INT((ROW($A750)-ROW($A$2))/12)+1,MOD(ROW($A750)-ROW($A$2),12)+1))</f>
        <v>27.69</v>
      </c>
      <c r="G750" s="8" t="str">
        <f t="shared" si="38"/>
        <v>No_Start</v>
      </c>
      <c r="H750" s="8" t="str">
        <f t="shared" si="39"/>
        <v>No_</v>
      </c>
      <c r="I750" s="8">
        <f t="shared" si="40"/>
        <v>0.5</v>
      </c>
    </row>
    <row r="751" spans="1:9" ht="12.75" customHeight="1" x14ac:dyDescent="0.25">
      <c r="A751" s="1">
        <v>2012</v>
      </c>
      <c r="B751">
        <v>6</v>
      </c>
      <c r="C751" s="4">
        <v>27.69</v>
      </c>
      <c r="D751" s="4">
        <v>27.69</v>
      </c>
      <c r="E751" s="4">
        <v>0</v>
      </c>
      <c r="F751" s="6">
        <f>IF(INDEX(Nino34_long!$B$82:$M$146,INT((ROW($A751)-ROW($A$2))/12)+1,MOD(ROW($A751)-ROW($A$2),12)+1)=-99.99,"",INDEX(Nino34_long!$B$82:$M$146,INT((ROW($A751)-ROW($A$2))/12)+1,MOD(ROW($A751)-ROW($A$2),12)+1))</f>
        <v>27.82</v>
      </c>
      <c r="G751" s="8" t="str">
        <f t="shared" si="38"/>
        <v>No_Start</v>
      </c>
      <c r="H751" s="8" t="str">
        <f t="shared" si="39"/>
        <v>No_</v>
      </c>
      <c r="I751" s="8">
        <f t="shared" si="40"/>
        <v>0.5</v>
      </c>
    </row>
    <row r="752" spans="1:9" ht="12.75" customHeight="1" x14ac:dyDescent="0.25">
      <c r="A752" s="1">
        <v>2012</v>
      </c>
      <c r="B752">
        <v>7</v>
      </c>
      <c r="C752" s="4">
        <v>27.38</v>
      </c>
      <c r="D752" s="4">
        <v>27.28</v>
      </c>
      <c r="E752" s="4">
        <v>0.1</v>
      </c>
      <c r="F752" s="6">
        <f>IF(INDEX(Nino34_long!$B$82:$M$146,INT((ROW($A752)-ROW($A$2))/12)+1,MOD(ROW($A752)-ROW($A$2),12)+1)=-99.99,"",INDEX(Nino34_long!$B$82:$M$146,INT((ROW($A752)-ROW($A$2))/12)+1,MOD(ROW($A752)-ROW($A$2),12)+1))</f>
        <v>27.66</v>
      </c>
      <c r="G752" s="8" t="str">
        <f t="shared" si="38"/>
        <v>No_Start</v>
      </c>
      <c r="H752" s="8" t="str">
        <f t="shared" si="39"/>
        <v>No_</v>
      </c>
      <c r="I752" s="8">
        <f t="shared" si="40"/>
        <v>0.5</v>
      </c>
    </row>
    <row r="753" spans="1:9" ht="12.75" customHeight="1" x14ac:dyDescent="0.25">
      <c r="A753" s="1">
        <v>2012</v>
      </c>
      <c r="B753">
        <v>8</v>
      </c>
      <c r="C753" s="4">
        <v>27.21</v>
      </c>
      <c r="D753" s="4">
        <v>26.92</v>
      </c>
      <c r="E753" s="4">
        <v>0.28000000000000003</v>
      </c>
      <c r="F753" s="6">
        <f>IF(INDEX(Nino34_long!$B$82:$M$146,INT((ROW($A753)-ROW($A$2))/12)+1,MOD(ROW($A753)-ROW($A$2),12)+1)=-99.99,"",INDEX(Nino34_long!$B$82:$M$146,INT((ROW($A753)-ROW($A$2))/12)+1,MOD(ROW($A753)-ROW($A$2),12)+1))</f>
        <v>27.54</v>
      </c>
      <c r="G753" s="8" t="str">
        <f t="shared" si="38"/>
        <v>No_Start</v>
      </c>
      <c r="H753" s="8" t="str">
        <f t="shared" si="39"/>
        <v>No_</v>
      </c>
      <c r="I753" s="8">
        <f t="shared" si="40"/>
        <v>0.5</v>
      </c>
    </row>
    <row r="754" spans="1:9" ht="12.75" customHeight="1" x14ac:dyDescent="0.25">
      <c r="A754" s="1">
        <v>2012</v>
      </c>
      <c r="B754">
        <v>9</v>
      </c>
      <c r="C754" s="4">
        <v>27.58</v>
      </c>
      <c r="D754" s="4">
        <v>26.83</v>
      </c>
      <c r="E754" s="4">
        <v>0.75</v>
      </c>
      <c r="F754" s="6">
        <f>IF(INDEX(Nino34_long!$B$82:$M$146,INT((ROW($A754)-ROW($A$2))/12)+1,MOD(ROW($A754)-ROW($A$2),12)+1)=-99.99,"",INDEX(Nino34_long!$B$82:$M$146,INT((ROW($A754)-ROW($A$2))/12)+1,MOD(ROW($A754)-ROW($A$2),12)+1))</f>
        <v>27.19</v>
      </c>
      <c r="G754" s="8" t="str">
        <f t="shared" si="38"/>
        <v>No_Start</v>
      </c>
      <c r="H754" s="8" t="str">
        <f t="shared" si="39"/>
        <v>No_</v>
      </c>
      <c r="I754" s="8">
        <f t="shared" si="40"/>
        <v>0.5</v>
      </c>
    </row>
    <row r="755" spans="1:9" ht="12.75" customHeight="1" x14ac:dyDescent="0.25">
      <c r="A755" s="1">
        <v>2012</v>
      </c>
      <c r="B755">
        <v>10</v>
      </c>
      <c r="C755" s="4">
        <v>27.35</v>
      </c>
      <c r="D755" s="4">
        <v>26.79</v>
      </c>
      <c r="E755" s="4">
        <v>0.56000000000000005</v>
      </c>
      <c r="F755" s="6">
        <f>IF(INDEX(Nino34_long!$B$82:$M$146,INT((ROW($A755)-ROW($A$2))/12)+1,MOD(ROW($A755)-ROW($A$2),12)+1)=-99.99,"",INDEX(Nino34_long!$B$82:$M$146,INT((ROW($A755)-ROW($A$2))/12)+1,MOD(ROW($A755)-ROW($A$2),12)+1))</f>
        <v>26.96</v>
      </c>
      <c r="G755" s="8" t="str">
        <f t="shared" si="38"/>
        <v>No_Start</v>
      </c>
      <c r="H755" s="8" t="str">
        <f t="shared" si="39"/>
        <v>No_</v>
      </c>
      <c r="I755" s="8">
        <f t="shared" si="40"/>
        <v>0.5</v>
      </c>
    </row>
    <row r="756" spans="1:9" ht="12.75" customHeight="1" x14ac:dyDescent="0.25">
      <c r="A756" s="1">
        <v>2012</v>
      </c>
      <c r="B756">
        <v>11</v>
      </c>
      <c r="C756" s="4">
        <v>27.2</v>
      </c>
      <c r="D756" s="4">
        <v>26.74</v>
      </c>
      <c r="E756" s="4">
        <v>0.46</v>
      </c>
      <c r="F756" s="6">
        <f>IF(INDEX(Nino34_long!$B$82:$M$146,INT((ROW($A756)-ROW($A$2))/12)+1,MOD(ROW($A756)-ROW($A$2),12)+1)=-99.99,"",INDEX(Nino34_long!$B$82:$M$146,INT((ROW($A756)-ROW($A$2))/12)+1,MOD(ROW($A756)-ROW($A$2),12)+1))</f>
        <v>26.98</v>
      </c>
      <c r="G756" s="8" t="str">
        <f t="shared" si="38"/>
        <v>No_Start</v>
      </c>
      <c r="H756" s="8" t="str">
        <f t="shared" si="39"/>
        <v>No_</v>
      </c>
      <c r="I756" s="8">
        <f t="shared" si="40"/>
        <v>0.5</v>
      </c>
    </row>
    <row r="757" spans="1:9" ht="12.75" customHeight="1" x14ac:dyDescent="0.25">
      <c r="A757" s="1">
        <v>2012</v>
      </c>
      <c r="B757">
        <v>12</v>
      </c>
      <c r="C757" s="4">
        <v>26.23</v>
      </c>
      <c r="D757" s="4">
        <v>26.69</v>
      </c>
      <c r="E757" s="4">
        <v>-0.46</v>
      </c>
      <c r="F757" s="6">
        <f>IF(INDEX(Nino34_long!$B$82:$M$146,INT((ROW($A757)-ROW($A$2))/12)+1,MOD(ROW($A757)-ROW($A$2),12)+1)=-99.99,"",INDEX(Nino34_long!$B$82:$M$146,INT((ROW($A757)-ROW($A$2))/12)+1,MOD(ROW($A757)-ROW($A$2),12)+1))</f>
        <v>26.45</v>
      </c>
      <c r="G757" s="8" t="str">
        <f t="shared" si="38"/>
        <v>No_Start</v>
      </c>
      <c r="H757" s="8" t="str">
        <f t="shared" si="39"/>
        <v>No_</v>
      </c>
      <c r="I757" s="8">
        <f t="shared" si="40"/>
        <v>0.5</v>
      </c>
    </row>
    <row r="758" spans="1:9" ht="12.75" customHeight="1" x14ac:dyDescent="0.25">
      <c r="A758" s="1">
        <v>2013</v>
      </c>
      <c r="B758">
        <v>1</v>
      </c>
      <c r="C758" s="4">
        <v>25.89</v>
      </c>
      <c r="D758" s="4">
        <v>26.68</v>
      </c>
      <c r="E758" s="4">
        <v>-0.78</v>
      </c>
      <c r="F758" s="6">
        <f>IF(INDEX(Nino34_long!$B$82:$M$146,INT((ROW($A758)-ROW($A$2))/12)+1,MOD(ROW($A758)-ROW($A$2),12)+1)=-99.99,"",INDEX(Nino34_long!$B$82:$M$146,INT((ROW($A758)-ROW($A$2))/12)+1,MOD(ROW($A758)-ROW($A$2),12)+1))</f>
        <v>26.16</v>
      </c>
      <c r="G758" s="8" t="str">
        <f t="shared" si="38"/>
        <v>No_Start</v>
      </c>
      <c r="H758" s="8" t="str">
        <f t="shared" si="39"/>
        <v>No_</v>
      </c>
      <c r="I758" s="8">
        <f t="shared" si="40"/>
        <v>0.5</v>
      </c>
    </row>
    <row r="759" spans="1:9" ht="12.75" customHeight="1" x14ac:dyDescent="0.25">
      <c r="A759" s="1">
        <v>2013</v>
      </c>
      <c r="B759">
        <v>2</v>
      </c>
      <c r="C759" s="4">
        <v>26.21</v>
      </c>
      <c r="D759" s="4">
        <v>26.84</v>
      </c>
      <c r="E759" s="4">
        <v>-0.63</v>
      </c>
      <c r="F759" s="6">
        <f>IF(INDEX(Nino34_long!$B$82:$M$146,INT((ROW($A759)-ROW($A$2))/12)+1,MOD(ROW($A759)-ROW($A$2),12)+1)=-99.99,"",INDEX(Nino34_long!$B$82:$M$146,INT((ROW($A759)-ROW($A$2))/12)+1,MOD(ROW($A759)-ROW($A$2),12)+1))</f>
        <v>26.36</v>
      </c>
      <c r="G759" s="8" t="str">
        <f t="shared" si="38"/>
        <v>No_Start</v>
      </c>
      <c r="H759" s="8" t="str">
        <f t="shared" si="39"/>
        <v>No_</v>
      </c>
      <c r="I759" s="8">
        <f t="shared" si="40"/>
        <v>0.5</v>
      </c>
    </row>
    <row r="760" spans="1:9" ht="12.75" customHeight="1" x14ac:dyDescent="0.25">
      <c r="A760" s="1">
        <v>2013</v>
      </c>
      <c r="B760">
        <v>3</v>
      </c>
      <c r="C760" s="4">
        <v>26.89</v>
      </c>
      <c r="D760" s="4">
        <v>27.34</v>
      </c>
      <c r="E760" s="4">
        <v>-0.45</v>
      </c>
      <c r="F760" s="6">
        <f>IF(INDEX(Nino34_long!$B$82:$M$146,INT((ROW($A760)-ROW($A$2))/12)+1,MOD(ROW($A760)-ROW($A$2),12)+1)=-99.99,"",INDEX(Nino34_long!$B$82:$M$146,INT((ROW($A760)-ROW($A$2))/12)+1,MOD(ROW($A760)-ROW($A$2),12)+1))</f>
        <v>27.12</v>
      </c>
      <c r="G760" s="8" t="str">
        <f t="shared" si="38"/>
        <v>No_Start</v>
      </c>
      <c r="H760" s="8" t="str">
        <f t="shared" si="39"/>
        <v>No_</v>
      </c>
      <c r="I760" s="8">
        <f t="shared" si="40"/>
        <v>0.5</v>
      </c>
    </row>
    <row r="761" spans="1:9" ht="12.75" customHeight="1" x14ac:dyDescent="0.25">
      <c r="A761" s="1">
        <v>2013</v>
      </c>
      <c r="B761">
        <v>4</v>
      </c>
      <c r="C761" s="4">
        <v>27.81</v>
      </c>
      <c r="D761" s="4">
        <v>27.81</v>
      </c>
      <c r="E761" s="4">
        <v>0</v>
      </c>
      <c r="F761" s="6">
        <f>IF(INDEX(Nino34_long!$B$82:$M$146,INT((ROW($A761)-ROW($A$2))/12)+1,MOD(ROW($A761)-ROW($A$2),12)+1)=-99.99,"",INDEX(Nino34_long!$B$82:$M$146,INT((ROW($A761)-ROW($A$2))/12)+1,MOD(ROW($A761)-ROW($A$2),12)+1))</f>
        <v>27.69</v>
      </c>
      <c r="G761" s="8" t="str">
        <f t="shared" si="38"/>
        <v>No_Start</v>
      </c>
      <c r="H761" s="8" t="str">
        <f t="shared" si="39"/>
        <v>No_</v>
      </c>
      <c r="I761" s="8">
        <f t="shared" si="40"/>
        <v>0.5</v>
      </c>
    </row>
    <row r="762" spans="1:9" ht="12.75" customHeight="1" x14ac:dyDescent="0.25">
      <c r="A762" s="1">
        <v>2013</v>
      </c>
      <c r="B762">
        <v>5</v>
      </c>
      <c r="C762" s="4">
        <v>27.78</v>
      </c>
      <c r="D762" s="4">
        <v>27.91</v>
      </c>
      <c r="E762" s="4">
        <v>-0.14000000000000001</v>
      </c>
      <c r="F762" s="6">
        <f>IF(INDEX(Nino34_long!$B$82:$M$146,INT((ROW($A762)-ROW($A$2))/12)+1,MOD(ROW($A762)-ROW($A$2),12)+1)=-99.99,"",INDEX(Nino34_long!$B$82:$M$146,INT((ROW($A762)-ROW($A$2))/12)+1,MOD(ROW($A762)-ROW($A$2),12)+1))</f>
        <v>27.59</v>
      </c>
      <c r="G762" s="8" t="str">
        <f t="shared" si="38"/>
        <v>No_Start</v>
      </c>
      <c r="H762" s="8" t="str">
        <f t="shared" si="39"/>
        <v>No_</v>
      </c>
      <c r="I762" s="8">
        <f t="shared" si="40"/>
        <v>0.5</v>
      </c>
    </row>
    <row r="763" spans="1:9" ht="12.75" customHeight="1" x14ac:dyDescent="0.25">
      <c r="A763" s="1">
        <v>2013</v>
      </c>
      <c r="B763">
        <v>6</v>
      </c>
      <c r="C763" s="4">
        <v>27.38</v>
      </c>
      <c r="D763" s="4">
        <v>27.69</v>
      </c>
      <c r="E763" s="4">
        <v>-0.3</v>
      </c>
      <c r="F763" s="6">
        <f>IF(INDEX(Nino34_long!$B$82:$M$146,INT((ROW($A763)-ROW($A$2))/12)+1,MOD(ROW($A763)-ROW($A$2),12)+1)=-99.99,"",INDEX(Nino34_long!$B$82:$M$146,INT((ROW($A763)-ROW($A$2))/12)+1,MOD(ROW($A763)-ROW($A$2),12)+1))</f>
        <v>27.36</v>
      </c>
      <c r="G763" s="8" t="str">
        <f t="shared" si="38"/>
        <v>No_Start</v>
      </c>
      <c r="H763" s="8" t="str">
        <f t="shared" si="39"/>
        <v>No_</v>
      </c>
      <c r="I763" s="8">
        <f t="shared" si="40"/>
        <v>0.5</v>
      </c>
    </row>
    <row r="764" spans="1:9" ht="12.75" customHeight="1" x14ac:dyDescent="0.25">
      <c r="A764" s="1">
        <v>2013</v>
      </c>
      <c r="B764">
        <v>7</v>
      </c>
      <c r="C764" s="4">
        <v>26.95</v>
      </c>
      <c r="D764" s="4">
        <v>27.28</v>
      </c>
      <c r="E764" s="4">
        <v>-0.32</v>
      </c>
      <c r="F764" s="6">
        <f>IF(INDEX(Nino34_long!$B$82:$M$146,INT((ROW($A764)-ROW($A$2))/12)+1,MOD(ROW($A764)-ROW($A$2),12)+1)=-99.99,"",INDEX(Nino34_long!$B$82:$M$146,INT((ROW($A764)-ROW($A$2))/12)+1,MOD(ROW($A764)-ROW($A$2),12)+1))</f>
        <v>26.94</v>
      </c>
      <c r="G764" s="8" t="str">
        <f t="shared" si="38"/>
        <v>No_Start</v>
      </c>
      <c r="H764" s="8" t="str">
        <f t="shared" si="39"/>
        <v>No_</v>
      </c>
      <c r="I764" s="8">
        <f t="shared" si="40"/>
        <v>0.5</v>
      </c>
    </row>
    <row r="765" spans="1:9" ht="12.75" customHeight="1" x14ac:dyDescent="0.25">
      <c r="A765" s="1">
        <v>2013</v>
      </c>
      <c r="B765">
        <v>8</v>
      </c>
      <c r="C765" s="4">
        <v>26.55</v>
      </c>
      <c r="D765" s="4">
        <v>26.92</v>
      </c>
      <c r="E765" s="4">
        <v>-0.37</v>
      </c>
      <c r="F765" s="6">
        <f>IF(INDEX(Nino34_long!$B$82:$M$146,INT((ROW($A765)-ROW($A$2))/12)+1,MOD(ROW($A765)-ROW($A$2),12)+1)=-99.99,"",INDEX(Nino34_long!$B$82:$M$146,INT((ROW($A765)-ROW($A$2))/12)+1,MOD(ROW($A765)-ROW($A$2),12)+1))</f>
        <v>26.59</v>
      </c>
      <c r="G765" s="8" t="str">
        <f t="shared" si="38"/>
        <v>No_Start</v>
      </c>
      <c r="H765" s="8" t="str">
        <f t="shared" si="39"/>
        <v>No_</v>
      </c>
      <c r="I765" s="8">
        <f t="shared" si="40"/>
        <v>0.5</v>
      </c>
    </row>
    <row r="766" spans="1:9" ht="12.75" customHeight="1" x14ac:dyDescent="0.25">
      <c r="A766" s="1">
        <v>2013</v>
      </c>
      <c r="B766">
        <v>9</v>
      </c>
      <c r="C766" s="4">
        <v>26.55</v>
      </c>
      <c r="D766" s="4">
        <v>26.83</v>
      </c>
      <c r="E766" s="4">
        <v>-0.28000000000000003</v>
      </c>
      <c r="F766" s="6">
        <f>IF(INDEX(Nino34_long!$B$82:$M$146,INT((ROW($A766)-ROW($A$2))/12)+1,MOD(ROW($A766)-ROW($A$2),12)+1)=-99.99,"",INDEX(Nino34_long!$B$82:$M$146,INT((ROW($A766)-ROW($A$2))/12)+1,MOD(ROW($A766)-ROW($A$2),12)+1))</f>
        <v>26.66</v>
      </c>
      <c r="G766" s="8" t="str">
        <f t="shared" si="38"/>
        <v>No_Start</v>
      </c>
      <c r="H766" s="8" t="str">
        <f t="shared" si="39"/>
        <v>No_</v>
      </c>
      <c r="I766" s="8">
        <f t="shared" si="40"/>
        <v>0.5</v>
      </c>
    </row>
    <row r="767" spans="1:9" ht="12.75" customHeight="1" x14ac:dyDescent="0.25">
      <c r="A767" s="1">
        <v>2013</v>
      </c>
      <c r="B767">
        <v>10</v>
      </c>
      <c r="C767" s="4">
        <v>26.65</v>
      </c>
      <c r="D767" s="4">
        <v>26.79</v>
      </c>
      <c r="E767" s="4">
        <v>-0.14000000000000001</v>
      </c>
      <c r="F767" s="6">
        <f>IF(INDEX(Nino34_long!$B$82:$M$146,INT((ROW($A767)-ROW($A$2))/12)+1,MOD(ROW($A767)-ROW($A$2),12)+1)=-99.99,"",INDEX(Nino34_long!$B$82:$M$146,INT((ROW($A767)-ROW($A$2))/12)+1,MOD(ROW($A767)-ROW($A$2),12)+1))</f>
        <v>26.49</v>
      </c>
      <c r="G767" s="8" t="str">
        <f t="shared" si="38"/>
        <v>No_Start</v>
      </c>
      <c r="H767" s="8" t="str">
        <f t="shared" si="39"/>
        <v>No_</v>
      </c>
      <c r="I767" s="8">
        <f t="shared" si="40"/>
        <v>0.5</v>
      </c>
    </row>
    <row r="768" spans="1:9" ht="12.75" customHeight="1" x14ac:dyDescent="0.25">
      <c r="A768" s="1">
        <v>2013</v>
      </c>
      <c r="B768">
        <v>11</v>
      </c>
      <c r="C768" s="4">
        <v>26.54</v>
      </c>
      <c r="D768" s="4">
        <v>26.74</v>
      </c>
      <c r="E768" s="4">
        <v>-0.2</v>
      </c>
      <c r="F768" s="6">
        <f>IF(INDEX(Nino34_long!$B$82:$M$146,INT((ROW($A768)-ROW($A$2))/12)+1,MOD(ROW($A768)-ROW($A$2),12)+1)=-99.99,"",INDEX(Nino34_long!$B$82:$M$146,INT((ROW($A768)-ROW($A$2))/12)+1,MOD(ROW($A768)-ROW($A$2),12)+1))</f>
        <v>26.64</v>
      </c>
      <c r="G768" s="8" t="str">
        <f t="shared" si="38"/>
        <v>No_Start</v>
      </c>
      <c r="H768" s="8" t="str">
        <f t="shared" si="39"/>
        <v>No_</v>
      </c>
      <c r="I768" s="8">
        <f t="shared" si="40"/>
        <v>0.5</v>
      </c>
    </row>
    <row r="769" spans="1:11" ht="12.75" customHeight="1" x14ac:dyDescent="0.25">
      <c r="A769" s="1">
        <v>2013</v>
      </c>
      <c r="B769">
        <v>12</v>
      </c>
      <c r="C769" s="4">
        <v>26.2</v>
      </c>
      <c r="D769" s="4">
        <v>26.69</v>
      </c>
      <c r="E769" s="4">
        <v>-0.49</v>
      </c>
      <c r="F769" s="6">
        <f>IF(INDEX(Nino34_long!$B$82:$M$146,INT((ROW($A769)-ROW($A$2))/12)+1,MOD(ROW($A769)-ROW($A$2),12)+1)=-99.99,"",INDEX(Nino34_long!$B$82:$M$146,INT((ROW($A769)-ROW($A$2))/12)+1,MOD(ROW($A769)-ROW($A$2),12)+1))</f>
        <v>26.5</v>
      </c>
      <c r="G769" s="8" t="str">
        <f t="shared" si="38"/>
        <v>No_Start</v>
      </c>
      <c r="H769" s="8" t="str">
        <f t="shared" si="39"/>
        <v>No_</v>
      </c>
      <c r="I769" s="8">
        <f t="shared" si="40"/>
        <v>0.5</v>
      </c>
      <c r="K769" s="3"/>
    </row>
    <row r="770" spans="1:11" ht="12.75" customHeight="1" x14ac:dyDescent="0.25">
      <c r="A770" s="1">
        <v>2014</v>
      </c>
      <c r="B770">
        <v>1</v>
      </c>
      <c r="C770" s="4">
        <v>26.03</v>
      </c>
      <c r="D770" s="4">
        <v>26.68</v>
      </c>
      <c r="E770" s="4">
        <v>-0.64</v>
      </c>
      <c r="F770" s="6">
        <f>IF(INDEX(Nino34_long!$B$82:$M$146,INT((ROW($A770)-ROW($A$2))/12)+1,MOD(ROW($A770)-ROW($A$2),12)+1)=-99.99,"",INDEX(Nino34_long!$B$82:$M$146,INT((ROW($A770)-ROW($A$2))/12)+1,MOD(ROW($A770)-ROW($A$2),12)+1))</f>
        <v>26.16</v>
      </c>
      <c r="G770" s="8" t="str">
        <f t="shared" si="38"/>
        <v>No_Start</v>
      </c>
      <c r="H770" s="8" t="str">
        <f t="shared" si="39"/>
        <v>No_</v>
      </c>
      <c r="I770" s="8">
        <f t="shared" si="40"/>
        <v>0.5</v>
      </c>
    </row>
    <row r="771" spans="1:11" ht="12.75" customHeight="1" x14ac:dyDescent="0.25">
      <c r="A771" s="1">
        <v>2014</v>
      </c>
      <c r="B771">
        <v>2</v>
      </c>
      <c r="C771" s="4">
        <v>26.08</v>
      </c>
      <c r="D771" s="4">
        <v>26.84</v>
      </c>
      <c r="E771" s="4">
        <v>-0.76</v>
      </c>
      <c r="F771" s="6">
        <f>IF(INDEX(Nino34_long!$B$82:$M$146,INT((ROW($A771)-ROW($A$2))/12)+1,MOD(ROW($A771)-ROW($A$2),12)+1)=-99.99,"",INDEX(Nino34_long!$B$82:$M$146,INT((ROW($A771)-ROW($A$2))/12)+1,MOD(ROW($A771)-ROW($A$2),12)+1))</f>
        <v>26.31</v>
      </c>
      <c r="G771" s="8" t="str">
        <f t="shared" ref="G771:G775" si="41">IF(AND(E770&lt;0.5,E771&gt;=0.5,E772&gt;=0.5,E773&gt;=0.5,E774&gt;=0.5,E775&gt;=0.5),"Start_ElNino", "No_Start")</f>
        <v>No_Start</v>
      </c>
      <c r="H771" s="8" t="str">
        <f t="shared" ref="H771:H775" si="42">IF(AND(OR(G771="Start_ElNino",H770="Yes"),E771&gt;=0.5),"Yes","No_")</f>
        <v>No_</v>
      </c>
      <c r="I771" s="8">
        <f t="shared" ref="I771:I775" si="43">IF(H771="No_",0.5,E771)</f>
        <v>0.5</v>
      </c>
    </row>
    <row r="772" spans="1:11" ht="12.75" customHeight="1" x14ac:dyDescent="0.25">
      <c r="A772" s="1">
        <v>2014</v>
      </c>
      <c r="B772">
        <v>3</v>
      </c>
      <c r="C772" s="4">
        <v>26.87</v>
      </c>
      <c r="D772" s="4">
        <v>27.34</v>
      </c>
      <c r="E772" s="4">
        <v>-0.47</v>
      </c>
      <c r="F772" s="6">
        <f>IF(INDEX(Nino34_long!$B$82:$M$146,INT((ROW($A772)-ROW($A$2))/12)+1,MOD(ROW($A772)-ROW($A$2),12)+1)=-99.99,"",INDEX(Nino34_long!$B$82:$M$146,INT((ROW($A772)-ROW($A$2))/12)+1,MOD(ROW($A772)-ROW($A$2),12)+1))</f>
        <v>27.19</v>
      </c>
      <c r="G772" s="8" t="str">
        <f t="shared" si="41"/>
        <v>No_Start</v>
      </c>
      <c r="H772" s="8" t="str">
        <f t="shared" si="42"/>
        <v>No_</v>
      </c>
      <c r="I772" s="8">
        <f t="shared" si="43"/>
        <v>0.5</v>
      </c>
    </row>
    <row r="773" spans="1:11" ht="12.75" customHeight="1" x14ac:dyDescent="0.25">
      <c r="A773" s="1">
        <v>2014</v>
      </c>
      <c r="B773">
        <v>4</v>
      </c>
      <c r="C773" s="4">
        <v>27.68</v>
      </c>
      <c r="D773" s="4">
        <v>27.81</v>
      </c>
      <c r="E773" s="4">
        <v>-0.13</v>
      </c>
      <c r="F773" s="6">
        <f>IF(INDEX(Nino34_long!$B$82:$M$146,INT((ROW($A773)-ROW($A$2))/12)+1,MOD(ROW($A773)-ROW($A$2),12)+1)=-99.99,"",INDEX(Nino34_long!$B$82:$M$146,INT((ROW($A773)-ROW($A$2))/12)+1,MOD(ROW($A773)-ROW($A$2),12)+1))</f>
        <v>28.05</v>
      </c>
      <c r="G773" s="8" t="str">
        <f t="shared" si="41"/>
        <v>No_Start</v>
      </c>
      <c r="H773" s="8" t="str">
        <f t="shared" si="42"/>
        <v>No_</v>
      </c>
      <c r="I773" s="8">
        <f t="shared" si="43"/>
        <v>0.5</v>
      </c>
    </row>
    <row r="774" spans="1:11" ht="12.75" customHeight="1" x14ac:dyDescent="0.25">
      <c r="A774" s="1">
        <v>2014</v>
      </c>
      <c r="B774">
        <v>5</v>
      </c>
      <c r="C774" s="4">
        <v>28.16</v>
      </c>
      <c r="D774" s="4">
        <v>27.91</v>
      </c>
      <c r="E774" s="4">
        <v>0.24</v>
      </c>
      <c r="F774" s="6" t="str">
        <f>IF(INDEX(Nino34_long!$B$82:$M$146,INT((ROW($A774)-ROW($A$2))/12)+1,MOD(ROW($A774)-ROW($A$2),12)+1)=-99.99,"",INDEX(Nino34_long!$B$82:$M$146,INT((ROW($A774)-ROW($A$2))/12)+1,MOD(ROW($A774)-ROW($A$2),12)+1))</f>
        <v/>
      </c>
      <c r="G774" s="8" t="str">
        <f t="shared" si="41"/>
        <v>No_Start</v>
      </c>
      <c r="H774" s="8" t="str">
        <f t="shared" si="42"/>
        <v>No_</v>
      </c>
      <c r="I774" s="8">
        <f t="shared" si="43"/>
        <v>0.5</v>
      </c>
    </row>
    <row r="775" spans="1:11" ht="12.75" customHeight="1" x14ac:dyDescent="0.25">
      <c r="A775" s="1">
        <v>2014</v>
      </c>
      <c r="B775">
        <v>6</v>
      </c>
      <c r="C775" s="4">
        <v>28.16</v>
      </c>
      <c r="D775" s="4">
        <v>27.69</v>
      </c>
      <c r="E775" s="4">
        <v>0.47</v>
      </c>
      <c r="F775" s="6" t="str">
        <f>IF(INDEX(Nino34_long!$B$82:$M$146,INT((ROW($A775)-ROW($A$2))/12)+1,MOD(ROW($A775)-ROW($A$2),12)+1)=-99.99,"",INDEX(Nino34_long!$B$82:$M$146,INT((ROW($A775)-ROW($A$2))/12)+1,MOD(ROW($A775)-ROW($A$2),12)+1))</f>
        <v/>
      </c>
      <c r="G775" s="8" t="str">
        <f t="shared" si="41"/>
        <v>No_Start</v>
      </c>
      <c r="H775" s="8" t="str">
        <f t="shared" si="42"/>
        <v>No_</v>
      </c>
      <c r="I775" s="8">
        <f t="shared" si="43"/>
        <v>0.5</v>
      </c>
    </row>
  </sheetData>
  <mergeCells count="6">
    <mergeCell ref="AW5:AZ5"/>
    <mergeCell ref="AW4:AZ4"/>
    <mergeCell ref="AW6:AX6"/>
    <mergeCell ref="AY6:AZ6"/>
    <mergeCell ref="AW7:AX7"/>
    <mergeCell ref="AY7:AZ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Nino34_long</vt:lpstr>
      <vt:lpstr>Nino34_detrend</vt:lpstr>
      <vt:lpstr>JMP_analysis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JOHN</cp:lastModifiedBy>
  <dcterms:created xsi:type="dcterms:W3CDTF">2014-07-08T23:50:55Z</dcterms:created>
  <dcterms:modified xsi:type="dcterms:W3CDTF">2014-07-23T00:38:03Z</dcterms:modified>
</cp:coreProperties>
</file>